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O:\Social Map\"/>
    </mc:Choice>
  </mc:AlternateContent>
  <xr:revisionPtr revIDLastSave="0" documentId="13_ncr:1_{FDEF2979-05E7-45F0-92A8-4B80EFDEFE0E}" xr6:coauthVersionLast="47" xr6:coauthVersionMax="47" xr10:uidLastSave="{00000000-0000-0000-0000-000000000000}"/>
  <workbookProtection workbookAlgorithmName="SHA-512" workbookHashValue="lreqqq4HFN75msoOKN7TtShz8hKUIsLfAJyC/muE8v/ENOt2d7cMITH4E75du1rK/yKe9Spya9mqoYxxwLjijQ==" workbookSaltValue="1SiZwSNRPnHsPOAG/01rNw==" workbookSpinCount="100000" lockStructure="1"/>
  <bookViews>
    <workbookView xWindow="23412" yWindow="1992" windowWidth="20436" windowHeight="19692" activeTab="22" xr2:uid="{55A09A48-9A25-4BA2-8166-BB485D843C2F}"/>
  </bookViews>
  <sheets>
    <sheet name="Instructions" sheetId="2" r:id="rId1"/>
    <sheet name="DataInput" sheetId="1" r:id="rId2"/>
    <sheet name="RO" sheetId="3" state="veryHidden" r:id="rId3"/>
    <sheet name="FG" sheetId="4" state="veryHidden" r:id="rId4"/>
    <sheet name="NL" sheetId="5" state="veryHidden" r:id="rId5"/>
    <sheet name="CO" sheetId="6" state="veryHidden" r:id="rId6"/>
    <sheet name="RH" sheetId="7" state="veryHidden" r:id="rId7"/>
    <sheet name="PC" sheetId="8" state="veryHidden" r:id="rId8"/>
    <sheet name="MF" sheetId="9" state="veryHidden" r:id="rId9"/>
    <sheet name="IF" sheetId="10" state="veryHidden" r:id="rId10"/>
    <sheet name="ML" sheetId="12" state="veryHidden" r:id="rId11"/>
    <sheet name="LU_GEN" sheetId="19" state="veryHidden" r:id="rId12"/>
    <sheet name="LU_RO" sheetId="22" state="veryHidden" r:id="rId13"/>
    <sheet name="LU_FG" sheetId="13" state="veryHidden" r:id="rId14"/>
    <sheet name="LU_CO" sheetId="17" state="veryHidden" r:id="rId15"/>
    <sheet name="LU_NL" sheetId="23" state="veryHidden" r:id="rId16"/>
    <sheet name="LU_RES" sheetId="24" state="veryHidden" r:id="rId17"/>
    <sheet name="LU_IAF" sheetId="25" state="veryHidden" r:id="rId18"/>
    <sheet name="LU_MLC" sheetId="26" state="veryHidden" r:id="rId19"/>
    <sheet name="Stat_FG" sheetId="14" state="veryHidden" r:id="rId20"/>
    <sheet name="Stat_Gen" sheetId="15" state="veryHidden" r:id="rId21"/>
    <sheet name="Overview_Graph" sheetId="16" state="veryHidden" r:id="rId22"/>
    <sheet name="Export_PDF_Self" sheetId="18" r:id="rId23"/>
    <sheet name="Export_PDF_Therapist" sheetId="20" r:id="rId24"/>
    <sheet name="Export_JSON_LLM" sheetId="21" r:id="rId25"/>
  </sheets>
  <definedNames>
    <definedName name="Active">Stat_Gen!$C$22</definedName>
    <definedName name="CloseTie">Stat_Gen!$C$21</definedName>
    <definedName name="Com_Fit">_xlfn._xlws.FILTER(Com_Table[Com_Fit],Com_Table[Total]&lt;&gt;"")</definedName>
    <definedName name="Com_Role">_xlfn._xlws.FILTER(Com_Table[Com_Role],Com_Table[Total]&lt;&gt;"")</definedName>
    <definedName name="Com_Type">_xlfn._xlws.FILTER(Com_Table[Com_Type],Com_Table[Total]&lt;&gt;"")</definedName>
    <definedName name="GoodAcq">Stat_Gen!$C$20</definedName>
    <definedName name="Lang">LU_GEN!$F$3</definedName>
    <definedName name="Lift">Stat_Gen!$C$16</definedName>
    <definedName name="_xlnm.Print_Area" localSheetId="22">Export_PDF_Self!$A$1:$L$58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8" l="1"/>
  <c r="H15" i="18"/>
  <c r="Q33" i="15"/>
  <c r="Q32" i="15"/>
  <c r="P33" i="15"/>
  <c r="H11" i="18"/>
  <c r="I11" i="18"/>
  <c r="J11" i="18"/>
  <c r="I10" i="18"/>
  <c r="J10" i="18"/>
  <c r="H10" i="18"/>
  <c r="H7" i="18"/>
  <c r="H6" i="18"/>
  <c r="D7" i="18"/>
  <c r="D8" i="18"/>
  <c r="D9" i="18"/>
  <c r="D10" i="18"/>
  <c r="D11" i="18"/>
  <c r="D6" i="18"/>
  <c r="C7" i="18"/>
  <c r="C8" i="18"/>
  <c r="C9" i="18"/>
  <c r="C10" i="18"/>
  <c r="C11" i="18"/>
  <c r="C6" i="18"/>
  <c r="F43" i="15"/>
  <c r="F44" i="15"/>
  <c r="F45" i="15"/>
  <c r="F46" i="15"/>
  <c r="G46" i="15" s="1"/>
  <c r="F47" i="15"/>
  <c r="F42" i="15"/>
  <c r="G42" i="15" s="1"/>
  <c r="G43" i="15"/>
  <c r="G44" i="15"/>
  <c r="G45" i="15"/>
  <c r="G47" i="15"/>
  <c r="C16" i="18"/>
  <c r="C17" i="18"/>
  <c r="C18" i="18"/>
  <c r="C19" i="18"/>
  <c r="C20" i="18"/>
  <c r="C21" i="18"/>
  <c r="C22" i="18"/>
  <c r="C23" i="18"/>
  <c r="C15" i="18"/>
  <c r="N5" i="25"/>
  <c r="F5" i="25"/>
  <c r="G5" i="25"/>
  <c r="H5" i="25"/>
  <c r="I5" i="25"/>
  <c r="J5" i="25"/>
  <c r="K5" i="25"/>
  <c r="L5" i="25"/>
  <c r="M5" i="25"/>
  <c r="E5" i="25"/>
  <c r="N26" i="25"/>
  <c r="N27" i="25"/>
  <c r="N28" i="25"/>
  <c r="N29" i="25"/>
  <c r="N30" i="25"/>
  <c r="N31" i="25"/>
  <c r="N32" i="25"/>
  <c r="N33" i="25"/>
  <c r="N34" i="25"/>
  <c r="N35" i="25"/>
  <c r="N36" i="25"/>
  <c r="N37" i="25"/>
  <c r="N38" i="25"/>
  <c r="N39" i="25"/>
  <c r="N40" i="25"/>
  <c r="N41" i="25"/>
  <c r="N42" i="25"/>
  <c r="N43" i="25"/>
  <c r="N44" i="25"/>
  <c r="N45" i="25"/>
  <c r="N46" i="25"/>
  <c r="N47" i="25"/>
  <c r="N48" i="25"/>
  <c r="N49" i="25"/>
  <c r="N50" i="25"/>
  <c r="N51" i="25"/>
  <c r="N52" i="25"/>
  <c r="N53" i="25"/>
  <c r="N54" i="25"/>
  <c r="N55" i="25"/>
  <c r="N56" i="25"/>
  <c r="N8" i="25"/>
  <c r="N9" i="25"/>
  <c r="N10" i="25"/>
  <c r="N11" i="25"/>
  <c r="N12" i="25"/>
  <c r="N13" i="25"/>
  <c r="N14" i="25"/>
  <c r="N15" i="25"/>
  <c r="N16" i="25"/>
  <c r="N17" i="25"/>
  <c r="N18" i="25"/>
  <c r="N19" i="25"/>
  <c r="N20" i="25"/>
  <c r="N21" i="25"/>
  <c r="N22" i="25"/>
  <c r="N23" i="25"/>
  <c r="N24" i="25"/>
  <c r="N25" i="25"/>
  <c r="N7" i="25"/>
  <c r="F3" i="19" l="1"/>
  <c r="D4" i="15" l="1"/>
  <c r="D5" i="15"/>
  <c r="D6" i="15"/>
  <c r="D7" i="15"/>
  <c r="D8" i="15"/>
  <c r="D9" i="15"/>
  <c r="D10" i="15"/>
  <c r="D11" i="15"/>
  <c r="D12" i="15"/>
  <c r="D3" i="15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2" i="9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2" i="12"/>
  <c r="A3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2" i="10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2" i="8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2" i="7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2" i="4"/>
  <c r="A51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2" i="3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C322" i="1"/>
  <c r="C334" i="1"/>
  <c r="C340" i="1"/>
  <c r="C349" i="1"/>
  <c r="C352" i="1"/>
  <c r="C358" i="1"/>
  <c r="C367" i="1"/>
  <c r="C370" i="1"/>
  <c r="C376" i="1"/>
  <c r="C388" i="1"/>
  <c r="C394" i="1"/>
  <c r="C403" i="1"/>
  <c r="C406" i="1"/>
  <c r="C412" i="1"/>
  <c r="C421" i="1"/>
  <c r="C424" i="1"/>
  <c r="C430" i="1"/>
  <c r="C442" i="1"/>
  <c r="C448" i="1"/>
  <c r="C457" i="1"/>
  <c r="C460" i="1"/>
  <c r="C466" i="1"/>
  <c r="C469" i="1"/>
  <c r="C475" i="1"/>
  <c r="C478" i="1"/>
  <c r="C490" i="1"/>
  <c r="C492" i="1"/>
  <c r="C504" i="1"/>
  <c r="C517" i="1"/>
  <c r="C523" i="1"/>
  <c r="C535" i="1"/>
  <c r="C541" i="1"/>
  <c r="C553" i="1"/>
  <c r="C559" i="1"/>
  <c r="C571" i="1"/>
  <c r="C577" i="1"/>
  <c r="C595" i="1"/>
  <c r="B1" i="1"/>
  <c r="C1" i="1" s="1"/>
  <c r="B2" i="1"/>
  <c r="E2" i="1" s="1"/>
  <c r="B3" i="1"/>
  <c r="C3" i="1" s="1"/>
  <c r="B4" i="1"/>
  <c r="B5" i="1"/>
  <c r="B6" i="1"/>
  <c r="E6" i="1" s="1"/>
  <c r="B7" i="1"/>
  <c r="E7" i="1" s="1"/>
  <c r="B8" i="1"/>
  <c r="E8" i="1" s="1"/>
  <c r="B9" i="1"/>
  <c r="B10" i="1"/>
  <c r="B11" i="1"/>
  <c r="B12" i="1"/>
  <c r="B13" i="1"/>
  <c r="B14" i="1"/>
  <c r="B15" i="1"/>
  <c r="B16" i="1"/>
  <c r="B17" i="1"/>
  <c r="B18" i="1"/>
  <c r="B19" i="1"/>
  <c r="D19" i="1" s="1"/>
  <c r="B20" i="1"/>
  <c r="B21" i="1"/>
  <c r="B22" i="1"/>
  <c r="B23" i="1"/>
  <c r="B24" i="1"/>
  <c r="E24" i="1" s="1"/>
  <c r="B25" i="1"/>
  <c r="B26" i="1"/>
  <c r="D26" i="1" s="1"/>
  <c r="B27" i="1"/>
  <c r="D27" i="1" s="1"/>
  <c r="B28" i="1"/>
  <c r="B29" i="1"/>
  <c r="B30" i="1"/>
  <c r="B31" i="1"/>
  <c r="B32" i="1"/>
  <c r="D32" i="1" s="1"/>
  <c r="B33" i="1"/>
  <c r="D33" i="1" s="1"/>
  <c r="B34" i="1"/>
  <c r="B35" i="1"/>
  <c r="E35" i="1" s="1"/>
  <c r="B36" i="1"/>
  <c r="B37" i="1"/>
  <c r="E37" i="1" s="1"/>
  <c r="B38" i="1"/>
  <c r="E38" i="1" s="1"/>
  <c r="B39" i="1"/>
  <c r="B40" i="1"/>
  <c r="B41" i="1"/>
  <c r="B42" i="1"/>
  <c r="B43" i="1"/>
  <c r="B44" i="1"/>
  <c r="D44" i="1" s="1"/>
  <c r="B45" i="1"/>
  <c r="D45" i="1" s="1"/>
  <c r="B46" i="1"/>
  <c r="B47" i="1"/>
  <c r="B48" i="1"/>
  <c r="B49" i="1"/>
  <c r="B50" i="1"/>
  <c r="D50" i="1" s="1"/>
  <c r="B51" i="1"/>
  <c r="D51" i="1" s="1"/>
  <c r="B52" i="1"/>
  <c r="B53" i="1"/>
  <c r="D53" i="1" s="1"/>
  <c r="B54" i="1"/>
  <c r="B55" i="1"/>
  <c r="D55" i="1" s="1"/>
  <c r="B56" i="1"/>
  <c r="B57" i="1"/>
  <c r="B58" i="1"/>
  <c r="B59" i="1"/>
  <c r="B60" i="1"/>
  <c r="E60" i="1" s="1"/>
  <c r="B61" i="1"/>
  <c r="E61" i="1" s="1"/>
  <c r="B62" i="1"/>
  <c r="D62" i="1" s="1"/>
  <c r="B63" i="1"/>
  <c r="D63" i="1" s="1"/>
  <c r="B64" i="1"/>
  <c r="B65" i="1"/>
  <c r="E65" i="1" s="1"/>
  <c r="B66" i="1"/>
  <c r="B67" i="1"/>
  <c r="B68" i="1"/>
  <c r="E68" i="1" s="1"/>
  <c r="B69" i="1"/>
  <c r="B70" i="1"/>
  <c r="B71" i="1"/>
  <c r="E71" i="1" s="1"/>
  <c r="B72" i="1"/>
  <c r="B73" i="1"/>
  <c r="E73" i="1" s="1"/>
  <c r="B74" i="1"/>
  <c r="E74" i="1" s="1"/>
  <c r="B75" i="1"/>
  <c r="E75" i="1" s="1"/>
  <c r="B76" i="1"/>
  <c r="B77" i="1"/>
  <c r="E77" i="1" s="1"/>
  <c r="B78" i="1"/>
  <c r="B79" i="1"/>
  <c r="E79" i="1" s="1"/>
  <c r="B80" i="1"/>
  <c r="E80" i="1" s="1"/>
  <c r="B81" i="1"/>
  <c r="B82" i="1"/>
  <c r="B83" i="1"/>
  <c r="E83" i="1" s="1"/>
  <c r="B84" i="1"/>
  <c r="B85" i="1"/>
  <c r="B86" i="1"/>
  <c r="E86" i="1" s="1"/>
  <c r="B87" i="1"/>
  <c r="B88" i="1"/>
  <c r="B89" i="1"/>
  <c r="E89" i="1" s="1"/>
  <c r="B90" i="1"/>
  <c r="B91" i="1"/>
  <c r="E91" i="1" s="1"/>
  <c r="B92" i="1"/>
  <c r="E92" i="1" s="1"/>
  <c r="B93" i="1"/>
  <c r="B94" i="1"/>
  <c r="B95" i="1"/>
  <c r="E95" i="1" s="1"/>
  <c r="B96" i="1"/>
  <c r="E96" i="1" s="1"/>
  <c r="B97" i="1"/>
  <c r="E97" i="1" s="1"/>
  <c r="B98" i="1"/>
  <c r="E98" i="1" s="1"/>
  <c r="B99" i="1"/>
  <c r="B100" i="1"/>
  <c r="B101" i="1"/>
  <c r="E101" i="1" s="1"/>
  <c r="B102" i="1"/>
  <c r="B103" i="1"/>
  <c r="B104" i="1"/>
  <c r="D104" i="1" s="1"/>
  <c r="B105" i="1"/>
  <c r="D105" i="1" s="1"/>
  <c r="B106" i="1"/>
  <c r="B107" i="1"/>
  <c r="D107" i="1" s="1"/>
  <c r="B108" i="1"/>
  <c r="B109" i="1"/>
  <c r="B110" i="1"/>
  <c r="B111" i="1"/>
  <c r="C111" i="1" s="1"/>
  <c r="B112" i="1"/>
  <c r="B113" i="1"/>
  <c r="B114" i="1"/>
  <c r="B115" i="1"/>
  <c r="D115" i="1" s="1"/>
  <c r="B116" i="1"/>
  <c r="D116" i="1" s="1"/>
  <c r="B117" i="1"/>
  <c r="D117" i="1" s="1"/>
  <c r="B118" i="1"/>
  <c r="D118" i="1" s="1"/>
  <c r="B119" i="1"/>
  <c r="B120" i="1"/>
  <c r="B121" i="1"/>
  <c r="B122" i="1"/>
  <c r="D122" i="1" s="1"/>
  <c r="B123" i="1"/>
  <c r="D123" i="1" s="1"/>
  <c r="B124" i="1"/>
  <c r="B125" i="1"/>
  <c r="E125" i="1" s="1"/>
  <c r="B126" i="1"/>
  <c r="B127" i="1"/>
  <c r="B128" i="1"/>
  <c r="E128" i="1" s="1"/>
  <c r="B129" i="1"/>
  <c r="B130" i="1"/>
  <c r="B131" i="1"/>
  <c r="E131" i="1" s="1"/>
  <c r="B132" i="1"/>
  <c r="E132" i="1" s="1"/>
  <c r="B133" i="1"/>
  <c r="E133" i="1" s="1"/>
  <c r="B134" i="1"/>
  <c r="E134" i="1" s="1"/>
  <c r="B135" i="1"/>
  <c r="B136" i="1"/>
  <c r="B137" i="1"/>
  <c r="E137" i="1" s="1"/>
  <c r="B138" i="1"/>
  <c r="B139" i="1"/>
  <c r="B140" i="1"/>
  <c r="E140" i="1" s="1"/>
  <c r="B141" i="1"/>
  <c r="B142" i="1"/>
  <c r="B143" i="1"/>
  <c r="E143" i="1" s="1"/>
  <c r="B144" i="1"/>
  <c r="E144" i="1" s="1"/>
  <c r="B145" i="1"/>
  <c r="B146" i="1"/>
  <c r="E146" i="1" s="1"/>
  <c r="B147" i="1"/>
  <c r="E147" i="1" s="1"/>
  <c r="B148" i="1"/>
  <c r="B149" i="1"/>
  <c r="E149" i="1" s="1"/>
  <c r="B150" i="1"/>
  <c r="B151" i="1"/>
  <c r="B152" i="1"/>
  <c r="D152" i="1" s="1"/>
  <c r="B153" i="1"/>
  <c r="B154" i="1"/>
  <c r="B155" i="1"/>
  <c r="E155" i="1" s="1"/>
  <c r="B156" i="1"/>
  <c r="B157" i="1"/>
  <c r="B158" i="1"/>
  <c r="D158" i="1" s="1"/>
  <c r="B159" i="1"/>
  <c r="C159" i="1" s="1"/>
  <c r="B160" i="1"/>
  <c r="B161" i="1"/>
  <c r="C161" i="1" s="1"/>
  <c r="B162" i="1"/>
  <c r="B163" i="1"/>
  <c r="D163" i="1" s="1"/>
  <c r="B164" i="1"/>
  <c r="B165" i="1"/>
  <c r="B166" i="1"/>
  <c r="E166" i="1" s="1"/>
  <c r="B167" i="1"/>
  <c r="B168" i="1"/>
  <c r="B169" i="1"/>
  <c r="B170" i="1"/>
  <c r="D170" i="1" s="1"/>
  <c r="B171" i="1"/>
  <c r="D171" i="1" s="1"/>
  <c r="B172" i="1"/>
  <c r="B173" i="1"/>
  <c r="E173" i="1" s="1"/>
  <c r="B174" i="1"/>
  <c r="B175" i="1"/>
  <c r="E175" i="1" s="1"/>
  <c r="B176" i="1"/>
  <c r="E176" i="1" s="1"/>
  <c r="B177" i="1"/>
  <c r="B178" i="1"/>
  <c r="B179" i="1"/>
  <c r="E179" i="1" s="1"/>
  <c r="B180" i="1"/>
  <c r="E180" i="1" s="1"/>
  <c r="B181" i="1"/>
  <c r="B182" i="1"/>
  <c r="E182" i="1" s="1"/>
  <c r="B183" i="1"/>
  <c r="E183" i="1" s="1"/>
  <c r="B184" i="1"/>
  <c r="B185" i="1"/>
  <c r="E185" i="1" s="1"/>
  <c r="B186" i="1"/>
  <c r="B187" i="1"/>
  <c r="E187" i="1" s="1"/>
  <c r="B188" i="1"/>
  <c r="E188" i="1" s="1"/>
  <c r="B189" i="1"/>
  <c r="B190" i="1"/>
  <c r="E190" i="1" s="1"/>
  <c r="B191" i="1"/>
  <c r="E191" i="1" s="1"/>
  <c r="B192" i="1"/>
  <c r="B193" i="1"/>
  <c r="E193" i="1" s="1"/>
  <c r="B194" i="1"/>
  <c r="E194" i="1" s="1"/>
  <c r="B195" i="1"/>
  <c r="E195" i="1" s="1"/>
  <c r="B196" i="1"/>
  <c r="B197" i="1"/>
  <c r="E197" i="1" s="1"/>
  <c r="B198" i="1"/>
  <c r="B199" i="1"/>
  <c r="B200" i="1"/>
  <c r="E200" i="1" s="1"/>
  <c r="B201" i="1"/>
  <c r="B202" i="1"/>
  <c r="B203" i="1"/>
  <c r="E203" i="1" s="1"/>
  <c r="B204" i="1"/>
  <c r="E204" i="1" s="1"/>
  <c r="B205" i="1"/>
  <c r="E205" i="1" s="1"/>
  <c r="B206" i="1"/>
  <c r="E206" i="1" s="1"/>
  <c r="B207" i="1"/>
  <c r="B208" i="1"/>
  <c r="B209" i="1"/>
  <c r="B210" i="1"/>
  <c r="B211" i="1"/>
  <c r="B212" i="1"/>
  <c r="E212" i="1" s="1"/>
  <c r="B213" i="1"/>
  <c r="B214" i="1"/>
  <c r="B215" i="1"/>
  <c r="E215" i="1" s="1"/>
  <c r="B216" i="1"/>
  <c r="B217" i="1"/>
  <c r="B218" i="1"/>
  <c r="E218" i="1" s="1"/>
  <c r="B219" i="1"/>
  <c r="B220" i="1"/>
  <c r="B221" i="1"/>
  <c r="E221" i="1" s="1"/>
  <c r="B222" i="1"/>
  <c r="B223" i="1"/>
  <c r="C223" i="1" s="1"/>
  <c r="B224" i="1"/>
  <c r="D224" i="1" s="1"/>
  <c r="B225" i="1"/>
  <c r="B226" i="1"/>
  <c r="B227" i="1"/>
  <c r="B228" i="1"/>
  <c r="B229" i="1"/>
  <c r="B230" i="1"/>
  <c r="E230" i="1" s="1"/>
  <c r="B231" i="1"/>
  <c r="B232" i="1"/>
  <c r="B233" i="1"/>
  <c r="E233" i="1" s="1"/>
  <c r="B234" i="1"/>
  <c r="B235" i="1"/>
  <c r="B236" i="1"/>
  <c r="E236" i="1" s="1"/>
  <c r="B237" i="1"/>
  <c r="E237" i="1" s="1"/>
  <c r="B238" i="1"/>
  <c r="B239" i="1"/>
  <c r="E239" i="1" s="1"/>
  <c r="B240" i="1"/>
  <c r="B241" i="1"/>
  <c r="E241" i="1" s="1"/>
  <c r="B242" i="1"/>
  <c r="E242" i="1" s="1"/>
  <c r="B243" i="1"/>
  <c r="B244" i="1"/>
  <c r="B245" i="1"/>
  <c r="B246" i="1"/>
  <c r="B247" i="1"/>
  <c r="B248" i="1"/>
  <c r="E248" i="1" s="1"/>
  <c r="B249" i="1"/>
  <c r="B250" i="1"/>
  <c r="B251" i="1"/>
  <c r="E251" i="1" s="1"/>
  <c r="B252" i="1"/>
  <c r="B253" i="1"/>
  <c r="B254" i="1"/>
  <c r="E254" i="1" s="1"/>
  <c r="B255" i="1"/>
  <c r="B256" i="1"/>
  <c r="B257" i="1"/>
  <c r="E257" i="1" s="1"/>
  <c r="B258" i="1"/>
  <c r="B259" i="1"/>
  <c r="E259" i="1" s="1"/>
  <c r="B260" i="1"/>
  <c r="E260" i="1" s="1"/>
  <c r="B261" i="1"/>
  <c r="E261" i="1" s="1"/>
  <c r="B262" i="1"/>
  <c r="B263" i="1"/>
  <c r="B264" i="1"/>
  <c r="B265" i="1"/>
  <c r="B266" i="1"/>
  <c r="E266" i="1" s="1"/>
  <c r="B267" i="1"/>
  <c r="B268" i="1"/>
  <c r="E268" i="1" s="1"/>
  <c r="B269" i="1"/>
  <c r="B270" i="1"/>
  <c r="B271" i="1"/>
  <c r="B272" i="1"/>
  <c r="E272" i="1" s="1"/>
  <c r="B273" i="1"/>
  <c r="B274" i="1"/>
  <c r="B275" i="1"/>
  <c r="B276" i="1"/>
  <c r="B277" i="1"/>
  <c r="C277" i="1" s="1"/>
  <c r="B278" i="1"/>
  <c r="E278" i="1" s="1"/>
  <c r="B279" i="1"/>
  <c r="B280" i="1"/>
  <c r="E280" i="1" s="1"/>
  <c r="B281" i="1"/>
  <c r="B282" i="1"/>
  <c r="B283" i="1"/>
  <c r="B284" i="1"/>
  <c r="C284" i="1" s="1"/>
  <c r="B285" i="1"/>
  <c r="D285" i="1" s="1"/>
  <c r="B286" i="1"/>
  <c r="C286" i="1" s="1"/>
  <c r="B287" i="1"/>
  <c r="C287" i="1" s="1"/>
  <c r="B288" i="1"/>
  <c r="E288" i="1" s="1"/>
  <c r="B289" i="1"/>
  <c r="D289" i="1" s="1"/>
  <c r="B290" i="1"/>
  <c r="C290" i="1" s="1"/>
  <c r="B291" i="1"/>
  <c r="B292" i="1"/>
  <c r="B293" i="1"/>
  <c r="B294" i="1"/>
  <c r="B295" i="1"/>
  <c r="E295" i="1" s="1"/>
  <c r="B296" i="1"/>
  <c r="C296" i="1" s="1"/>
  <c r="B297" i="1"/>
  <c r="D297" i="1" s="1"/>
  <c r="B298" i="1"/>
  <c r="C298" i="1" s="1"/>
  <c r="B299" i="1"/>
  <c r="C299" i="1" s="1"/>
  <c r="B300" i="1"/>
  <c r="E300" i="1" s="1"/>
  <c r="B301" i="1"/>
  <c r="B302" i="1"/>
  <c r="C302" i="1" s="1"/>
  <c r="B303" i="1"/>
  <c r="D303" i="1" s="1"/>
  <c r="B304" i="1"/>
  <c r="D304" i="1" s="1"/>
  <c r="B305" i="1"/>
  <c r="C305" i="1" s="1"/>
  <c r="B306" i="1"/>
  <c r="E306" i="1" s="1"/>
  <c r="B307" i="1"/>
  <c r="D307" i="1" s="1"/>
  <c r="B308" i="1"/>
  <c r="C308" i="1" s="1"/>
  <c r="B309" i="1"/>
  <c r="B310" i="1"/>
  <c r="E310" i="1" s="1"/>
  <c r="B311" i="1"/>
  <c r="C311" i="1" s="1"/>
  <c r="B312" i="1"/>
  <c r="E312" i="1" s="1"/>
  <c r="B313" i="1"/>
  <c r="E313" i="1" s="1"/>
  <c r="B314" i="1"/>
  <c r="C314" i="1" s="1"/>
  <c r="B315" i="1"/>
  <c r="D315" i="1" s="1"/>
  <c r="B316" i="1"/>
  <c r="B317" i="1"/>
  <c r="C317" i="1" s="1"/>
  <c r="B318" i="1"/>
  <c r="E318" i="1" s="1"/>
  <c r="B319" i="1"/>
  <c r="B320" i="1"/>
  <c r="C320" i="1" s="1"/>
  <c r="B321" i="1"/>
  <c r="D321" i="1" s="1"/>
  <c r="B322" i="1"/>
  <c r="B323" i="1"/>
  <c r="C323" i="1" s="1"/>
  <c r="B324" i="1"/>
  <c r="C324" i="1" s="1"/>
  <c r="B325" i="1"/>
  <c r="C325" i="1" s="1"/>
  <c r="B326" i="1"/>
  <c r="C326" i="1" s="1"/>
  <c r="B327" i="1"/>
  <c r="C327" i="1" s="1"/>
  <c r="B328" i="1"/>
  <c r="C328" i="1" s="1"/>
  <c r="B329" i="1"/>
  <c r="C329" i="1" s="1"/>
  <c r="B330" i="1"/>
  <c r="C330" i="1" s="1"/>
  <c r="B331" i="1"/>
  <c r="C331" i="1" s="1"/>
  <c r="B332" i="1"/>
  <c r="C332" i="1" s="1"/>
  <c r="B333" i="1"/>
  <c r="C333" i="1" s="1"/>
  <c r="B334" i="1"/>
  <c r="B335" i="1"/>
  <c r="C335" i="1" s="1"/>
  <c r="B336" i="1"/>
  <c r="C336" i="1" s="1"/>
  <c r="B337" i="1"/>
  <c r="C337" i="1" s="1"/>
  <c r="B338" i="1"/>
  <c r="C338" i="1" s="1"/>
  <c r="B339" i="1"/>
  <c r="C339" i="1" s="1"/>
  <c r="B340" i="1"/>
  <c r="B341" i="1"/>
  <c r="C341" i="1" s="1"/>
  <c r="B342" i="1"/>
  <c r="C342" i="1" s="1"/>
  <c r="B343" i="1"/>
  <c r="C343" i="1" s="1"/>
  <c r="B344" i="1"/>
  <c r="C344" i="1" s="1"/>
  <c r="B345" i="1"/>
  <c r="C345" i="1" s="1"/>
  <c r="B346" i="1"/>
  <c r="C346" i="1" s="1"/>
  <c r="B347" i="1"/>
  <c r="C347" i="1" s="1"/>
  <c r="B348" i="1"/>
  <c r="C348" i="1" s="1"/>
  <c r="B349" i="1"/>
  <c r="B350" i="1"/>
  <c r="C350" i="1" s="1"/>
  <c r="B351" i="1"/>
  <c r="C351" i="1" s="1"/>
  <c r="B352" i="1"/>
  <c r="B353" i="1"/>
  <c r="C353" i="1" s="1"/>
  <c r="B354" i="1"/>
  <c r="C354" i="1" s="1"/>
  <c r="B355" i="1"/>
  <c r="C355" i="1" s="1"/>
  <c r="B356" i="1"/>
  <c r="C356" i="1" s="1"/>
  <c r="B357" i="1"/>
  <c r="C357" i="1" s="1"/>
  <c r="B358" i="1"/>
  <c r="B359" i="1"/>
  <c r="C359" i="1" s="1"/>
  <c r="B360" i="1"/>
  <c r="C360" i="1" s="1"/>
  <c r="B361" i="1"/>
  <c r="C361" i="1" s="1"/>
  <c r="B362" i="1"/>
  <c r="C362" i="1" s="1"/>
  <c r="B363" i="1"/>
  <c r="C363" i="1" s="1"/>
  <c r="B364" i="1"/>
  <c r="C364" i="1" s="1"/>
  <c r="B365" i="1"/>
  <c r="C365" i="1" s="1"/>
  <c r="B366" i="1"/>
  <c r="C366" i="1" s="1"/>
  <c r="B367" i="1"/>
  <c r="B368" i="1"/>
  <c r="C368" i="1" s="1"/>
  <c r="B369" i="1"/>
  <c r="C369" i="1" s="1"/>
  <c r="B370" i="1"/>
  <c r="B371" i="1"/>
  <c r="C371" i="1" s="1"/>
  <c r="B372" i="1"/>
  <c r="C372" i="1" s="1"/>
  <c r="B373" i="1"/>
  <c r="C373" i="1" s="1"/>
  <c r="B374" i="1"/>
  <c r="C374" i="1" s="1"/>
  <c r="B375" i="1"/>
  <c r="C375" i="1" s="1"/>
  <c r="B376" i="1"/>
  <c r="B377" i="1"/>
  <c r="C377" i="1" s="1"/>
  <c r="B378" i="1"/>
  <c r="C378" i="1" s="1"/>
  <c r="B379" i="1"/>
  <c r="C379" i="1" s="1"/>
  <c r="B380" i="1"/>
  <c r="C380" i="1" s="1"/>
  <c r="B381" i="1"/>
  <c r="C381" i="1" s="1"/>
  <c r="B382" i="1"/>
  <c r="C382" i="1" s="1"/>
  <c r="B383" i="1"/>
  <c r="C383" i="1" s="1"/>
  <c r="B384" i="1"/>
  <c r="C384" i="1" s="1"/>
  <c r="B385" i="1"/>
  <c r="C385" i="1" s="1"/>
  <c r="B386" i="1"/>
  <c r="C386" i="1" s="1"/>
  <c r="B387" i="1"/>
  <c r="C387" i="1" s="1"/>
  <c r="B388" i="1"/>
  <c r="B389" i="1"/>
  <c r="C389" i="1" s="1"/>
  <c r="B390" i="1"/>
  <c r="C390" i="1" s="1"/>
  <c r="B391" i="1"/>
  <c r="C391" i="1" s="1"/>
  <c r="B392" i="1"/>
  <c r="C392" i="1" s="1"/>
  <c r="B393" i="1"/>
  <c r="C393" i="1" s="1"/>
  <c r="B394" i="1"/>
  <c r="B395" i="1"/>
  <c r="C395" i="1" s="1"/>
  <c r="B396" i="1"/>
  <c r="C396" i="1" s="1"/>
  <c r="B397" i="1"/>
  <c r="C397" i="1" s="1"/>
  <c r="B398" i="1"/>
  <c r="C398" i="1" s="1"/>
  <c r="B399" i="1"/>
  <c r="C399" i="1" s="1"/>
  <c r="B400" i="1"/>
  <c r="C400" i="1" s="1"/>
  <c r="B401" i="1"/>
  <c r="C401" i="1" s="1"/>
  <c r="B402" i="1"/>
  <c r="C402" i="1" s="1"/>
  <c r="B403" i="1"/>
  <c r="B404" i="1"/>
  <c r="C404" i="1" s="1"/>
  <c r="B405" i="1"/>
  <c r="C405" i="1" s="1"/>
  <c r="B406" i="1"/>
  <c r="B407" i="1"/>
  <c r="C407" i="1" s="1"/>
  <c r="B408" i="1"/>
  <c r="C408" i="1" s="1"/>
  <c r="B409" i="1"/>
  <c r="C409" i="1" s="1"/>
  <c r="B410" i="1"/>
  <c r="C410" i="1" s="1"/>
  <c r="B411" i="1"/>
  <c r="C411" i="1" s="1"/>
  <c r="B412" i="1"/>
  <c r="B413" i="1"/>
  <c r="C413" i="1" s="1"/>
  <c r="B414" i="1"/>
  <c r="C414" i="1" s="1"/>
  <c r="B415" i="1"/>
  <c r="C415" i="1" s="1"/>
  <c r="B416" i="1"/>
  <c r="C416" i="1" s="1"/>
  <c r="B417" i="1"/>
  <c r="C417" i="1" s="1"/>
  <c r="B418" i="1"/>
  <c r="C418" i="1" s="1"/>
  <c r="B419" i="1"/>
  <c r="C419" i="1" s="1"/>
  <c r="B420" i="1"/>
  <c r="C420" i="1" s="1"/>
  <c r="B421" i="1"/>
  <c r="B422" i="1"/>
  <c r="C422" i="1" s="1"/>
  <c r="B423" i="1"/>
  <c r="C423" i="1" s="1"/>
  <c r="B424" i="1"/>
  <c r="B425" i="1"/>
  <c r="C425" i="1" s="1"/>
  <c r="B426" i="1"/>
  <c r="C426" i="1" s="1"/>
  <c r="B427" i="1"/>
  <c r="C427" i="1" s="1"/>
  <c r="B428" i="1"/>
  <c r="C428" i="1" s="1"/>
  <c r="B429" i="1"/>
  <c r="C429" i="1" s="1"/>
  <c r="B430" i="1"/>
  <c r="B431" i="1"/>
  <c r="C431" i="1" s="1"/>
  <c r="B432" i="1"/>
  <c r="C432" i="1" s="1"/>
  <c r="B433" i="1"/>
  <c r="C433" i="1" s="1"/>
  <c r="B434" i="1"/>
  <c r="C434" i="1" s="1"/>
  <c r="B435" i="1"/>
  <c r="C435" i="1" s="1"/>
  <c r="B436" i="1"/>
  <c r="C436" i="1" s="1"/>
  <c r="B437" i="1"/>
  <c r="C437" i="1" s="1"/>
  <c r="B438" i="1"/>
  <c r="C438" i="1" s="1"/>
  <c r="B439" i="1"/>
  <c r="C439" i="1" s="1"/>
  <c r="B440" i="1"/>
  <c r="C440" i="1" s="1"/>
  <c r="B441" i="1"/>
  <c r="C441" i="1" s="1"/>
  <c r="B442" i="1"/>
  <c r="B443" i="1"/>
  <c r="C443" i="1" s="1"/>
  <c r="B444" i="1"/>
  <c r="C444" i="1" s="1"/>
  <c r="B445" i="1"/>
  <c r="C445" i="1" s="1"/>
  <c r="B446" i="1"/>
  <c r="C446" i="1" s="1"/>
  <c r="B447" i="1"/>
  <c r="C447" i="1" s="1"/>
  <c r="B448" i="1"/>
  <c r="B449" i="1"/>
  <c r="C449" i="1" s="1"/>
  <c r="B450" i="1"/>
  <c r="C450" i="1" s="1"/>
  <c r="B451" i="1"/>
  <c r="C451" i="1" s="1"/>
  <c r="B452" i="1"/>
  <c r="C452" i="1" s="1"/>
  <c r="B453" i="1"/>
  <c r="C453" i="1" s="1"/>
  <c r="B454" i="1"/>
  <c r="C454" i="1" s="1"/>
  <c r="B455" i="1"/>
  <c r="C455" i="1" s="1"/>
  <c r="B456" i="1"/>
  <c r="C456" i="1" s="1"/>
  <c r="B457" i="1"/>
  <c r="B458" i="1"/>
  <c r="C458" i="1" s="1"/>
  <c r="B459" i="1"/>
  <c r="C459" i="1" s="1"/>
  <c r="B460" i="1"/>
  <c r="B461" i="1"/>
  <c r="C461" i="1" s="1"/>
  <c r="B462" i="1"/>
  <c r="C462" i="1" s="1"/>
  <c r="B463" i="1"/>
  <c r="C463" i="1" s="1"/>
  <c r="B464" i="1"/>
  <c r="C464" i="1" s="1"/>
  <c r="B465" i="1"/>
  <c r="C465" i="1" s="1"/>
  <c r="B466" i="1"/>
  <c r="B467" i="1"/>
  <c r="C467" i="1" s="1"/>
  <c r="B468" i="1"/>
  <c r="C468" i="1" s="1"/>
  <c r="B469" i="1"/>
  <c r="B470" i="1"/>
  <c r="C470" i="1" s="1"/>
  <c r="B471" i="1"/>
  <c r="C471" i="1" s="1"/>
  <c r="B472" i="1"/>
  <c r="C472" i="1" s="1"/>
  <c r="B473" i="1"/>
  <c r="C473" i="1" s="1"/>
  <c r="B474" i="1"/>
  <c r="C474" i="1" s="1"/>
  <c r="B475" i="1"/>
  <c r="B476" i="1"/>
  <c r="C476" i="1" s="1"/>
  <c r="B477" i="1"/>
  <c r="C477" i="1" s="1"/>
  <c r="B478" i="1"/>
  <c r="B479" i="1"/>
  <c r="C479" i="1" s="1"/>
  <c r="B480" i="1"/>
  <c r="C480" i="1" s="1"/>
  <c r="B481" i="1"/>
  <c r="C481" i="1" s="1"/>
  <c r="B482" i="1"/>
  <c r="C482" i="1" s="1"/>
  <c r="B483" i="1"/>
  <c r="C483" i="1" s="1"/>
  <c r="B484" i="1"/>
  <c r="C484" i="1" s="1"/>
  <c r="B485" i="1"/>
  <c r="C485" i="1" s="1"/>
  <c r="B486" i="1"/>
  <c r="C486" i="1" s="1"/>
  <c r="B487" i="1"/>
  <c r="C487" i="1" s="1"/>
  <c r="B488" i="1"/>
  <c r="C488" i="1" s="1"/>
  <c r="B489" i="1"/>
  <c r="C489" i="1" s="1"/>
  <c r="B490" i="1"/>
  <c r="B491" i="1"/>
  <c r="C491" i="1" s="1"/>
  <c r="B492" i="1"/>
  <c r="B493" i="1"/>
  <c r="C493" i="1" s="1"/>
  <c r="B494" i="1"/>
  <c r="C494" i="1" s="1"/>
  <c r="B495" i="1"/>
  <c r="C495" i="1" s="1"/>
  <c r="B496" i="1"/>
  <c r="C496" i="1" s="1"/>
  <c r="B497" i="1"/>
  <c r="C497" i="1" s="1"/>
  <c r="B498" i="1"/>
  <c r="C498" i="1" s="1"/>
  <c r="B499" i="1"/>
  <c r="C499" i="1" s="1"/>
  <c r="B500" i="1"/>
  <c r="C500" i="1" s="1"/>
  <c r="B501" i="1"/>
  <c r="C501" i="1" s="1"/>
  <c r="B502" i="1"/>
  <c r="C502" i="1" s="1"/>
  <c r="B503" i="1"/>
  <c r="C503" i="1" s="1"/>
  <c r="B504" i="1"/>
  <c r="B505" i="1"/>
  <c r="C505" i="1" s="1"/>
  <c r="B506" i="1"/>
  <c r="C506" i="1" s="1"/>
  <c r="B507" i="1"/>
  <c r="C507" i="1" s="1"/>
  <c r="B508" i="1"/>
  <c r="C508" i="1" s="1"/>
  <c r="B509" i="1"/>
  <c r="C509" i="1" s="1"/>
  <c r="B510" i="1"/>
  <c r="C510" i="1" s="1"/>
  <c r="B511" i="1"/>
  <c r="C511" i="1" s="1"/>
  <c r="B512" i="1"/>
  <c r="C512" i="1" s="1"/>
  <c r="B513" i="1"/>
  <c r="C513" i="1" s="1"/>
  <c r="B514" i="1"/>
  <c r="C514" i="1" s="1"/>
  <c r="B515" i="1"/>
  <c r="C515" i="1" s="1"/>
  <c r="B516" i="1"/>
  <c r="C516" i="1" s="1"/>
  <c r="B517" i="1"/>
  <c r="B518" i="1"/>
  <c r="C518" i="1" s="1"/>
  <c r="B519" i="1"/>
  <c r="C519" i="1" s="1"/>
  <c r="B520" i="1"/>
  <c r="C520" i="1" s="1"/>
  <c r="B521" i="1"/>
  <c r="C521" i="1" s="1"/>
  <c r="B522" i="1"/>
  <c r="C522" i="1" s="1"/>
  <c r="B523" i="1"/>
  <c r="B524" i="1"/>
  <c r="C524" i="1" s="1"/>
  <c r="B525" i="1"/>
  <c r="C525" i="1" s="1"/>
  <c r="B526" i="1"/>
  <c r="C526" i="1" s="1"/>
  <c r="B527" i="1"/>
  <c r="C527" i="1" s="1"/>
  <c r="B528" i="1"/>
  <c r="C528" i="1" s="1"/>
  <c r="B529" i="1"/>
  <c r="C529" i="1" s="1"/>
  <c r="B530" i="1"/>
  <c r="C530" i="1" s="1"/>
  <c r="B531" i="1"/>
  <c r="C531" i="1" s="1"/>
  <c r="B532" i="1"/>
  <c r="C532" i="1" s="1"/>
  <c r="B533" i="1"/>
  <c r="C533" i="1" s="1"/>
  <c r="B534" i="1"/>
  <c r="C534" i="1" s="1"/>
  <c r="B535" i="1"/>
  <c r="B536" i="1"/>
  <c r="C536" i="1" s="1"/>
  <c r="B537" i="1"/>
  <c r="C537" i="1" s="1"/>
  <c r="B538" i="1"/>
  <c r="C538" i="1" s="1"/>
  <c r="B539" i="1"/>
  <c r="C539" i="1" s="1"/>
  <c r="B540" i="1"/>
  <c r="C540" i="1" s="1"/>
  <c r="B541" i="1"/>
  <c r="B542" i="1"/>
  <c r="C542" i="1" s="1"/>
  <c r="B543" i="1"/>
  <c r="C543" i="1" s="1"/>
  <c r="B544" i="1"/>
  <c r="C544" i="1" s="1"/>
  <c r="B545" i="1"/>
  <c r="C545" i="1" s="1"/>
  <c r="B546" i="1"/>
  <c r="C546" i="1" s="1"/>
  <c r="B547" i="1"/>
  <c r="C547" i="1" s="1"/>
  <c r="B548" i="1"/>
  <c r="C548" i="1" s="1"/>
  <c r="B549" i="1"/>
  <c r="C549" i="1" s="1"/>
  <c r="B550" i="1"/>
  <c r="C550" i="1" s="1"/>
  <c r="B551" i="1"/>
  <c r="C551" i="1" s="1"/>
  <c r="B552" i="1"/>
  <c r="C552" i="1" s="1"/>
  <c r="B553" i="1"/>
  <c r="B554" i="1"/>
  <c r="C554" i="1" s="1"/>
  <c r="B555" i="1"/>
  <c r="C555" i="1" s="1"/>
  <c r="B556" i="1"/>
  <c r="C556" i="1" s="1"/>
  <c r="B557" i="1"/>
  <c r="C557" i="1" s="1"/>
  <c r="B558" i="1"/>
  <c r="C558" i="1" s="1"/>
  <c r="B559" i="1"/>
  <c r="B560" i="1"/>
  <c r="C560" i="1" s="1"/>
  <c r="B561" i="1"/>
  <c r="C561" i="1" s="1"/>
  <c r="B562" i="1"/>
  <c r="C562" i="1" s="1"/>
  <c r="B563" i="1"/>
  <c r="C563" i="1" s="1"/>
  <c r="B564" i="1"/>
  <c r="C564" i="1" s="1"/>
  <c r="B565" i="1"/>
  <c r="C565" i="1" s="1"/>
  <c r="B566" i="1"/>
  <c r="C566" i="1" s="1"/>
  <c r="B567" i="1"/>
  <c r="C567" i="1" s="1"/>
  <c r="B568" i="1"/>
  <c r="C568" i="1" s="1"/>
  <c r="B569" i="1"/>
  <c r="C569" i="1" s="1"/>
  <c r="B570" i="1"/>
  <c r="C570" i="1" s="1"/>
  <c r="B571" i="1"/>
  <c r="B572" i="1"/>
  <c r="C572" i="1" s="1"/>
  <c r="B573" i="1"/>
  <c r="C573" i="1" s="1"/>
  <c r="B574" i="1"/>
  <c r="C574" i="1" s="1"/>
  <c r="B575" i="1"/>
  <c r="C575" i="1" s="1"/>
  <c r="B576" i="1"/>
  <c r="C576" i="1" s="1"/>
  <c r="B577" i="1"/>
  <c r="B578" i="1"/>
  <c r="C578" i="1" s="1"/>
  <c r="B579" i="1"/>
  <c r="C579" i="1" s="1"/>
  <c r="B580" i="1"/>
  <c r="C580" i="1" s="1"/>
  <c r="B581" i="1"/>
  <c r="C581" i="1" s="1"/>
  <c r="B582" i="1"/>
  <c r="C582" i="1" s="1"/>
  <c r="B583" i="1"/>
  <c r="C583" i="1" s="1"/>
  <c r="B584" i="1"/>
  <c r="C584" i="1" s="1"/>
  <c r="B585" i="1"/>
  <c r="C585" i="1" s="1"/>
  <c r="B586" i="1"/>
  <c r="C586" i="1" s="1"/>
  <c r="B587" i="1"/>
  <c r="C587" i="1" s="1"/>
  <c r="B588" i="1"/>
  <c r="C588" i="1" s="1"/>
  <c r="B589" i="1"/>
  <c r="C589" i="1" s="1"/>
  <c r="B590" i="1"/>
  <c r="C590" i="1" s="1"/>
  <c r="B591" i="1"/>
  <c r="C591" i="1" s="1"/>
  <c r="B592" i="1"/>
  <c r="C592" i="1" s="1"/>
  <c r="B593" i="1"/>
  <c r="C593" i="1" s="1"/>
  <c r="B594" i="1"/>
  <c r="C594" i="1" s="1"/>
  <c r="B595" i="1"/>
  <c r="B596" i="1"/>
  <c r="C596" i="1" s="1"/>
  <c r="B597" i="1"/>
  <c r="C597" i="1" s="1"/>
  <c r="B598" i="1"/>
  <c r="C598" i="1" s="1"/>
  <c r="B599" i="1"/>
  <c r="C599" i="1" s="1"/>
  <c r="B600" i="1"/>
  <c r="C600" i="1" s="1"/>
  <c r="B601" i="1"/>
  <c r="C601" i="1" s="1"/>
  <c r="B602" i="1"/>
  <c r="C602" i="1" s="1"/>
  <c r="B603" i="1"/>
  <c r="C603" i="1" s="1"/>
  <c r="B604" i="1"/>
  <c r="C604" i="1" s="1"/>
  <c r="B605" i="1"/>
  <c r="C605" i="1" s="1"/>
  <c r="B606" i="1"/>
  <c r="C606" i="1" s="1"/>
  <c r="B607" i="1"/>
  <c r="C607" i="1" s="1"/>
  <c r="B608" i="1"/>
  <c r="C608" i="1" s="1"/>
  <c r="B609" i="1"/>
  <c r="C609" i="1" s="1"/>
  <c r="B610" i="1"/>
  <c r="C610" i="1" s="1"/>
  <c r="C293" i="1" l="1"/>
  <c r="E293" i="1"/>
  <c r="C2" i="1"/>
  <c r="E118" i="1"/>
  <c r="C42" i="1"/>
  <c r="D42" i="1" s="1"/>
  <c r="E304" i="1"/>
  <c r="C271" i="1"/>
  <c r="D271" i="1" s="1"/>
  <c r="C253" i="1"/>
  <c r="D253" i="1" s="1"/>
  <c r="C235" i="1"/>
  <c r="D235" i="1" s="1"/>
  <c r="C217" i="1"/>
  <c r="D217" i="1" s="1"/>
  <c r="D2" i="1"/>
  <c r="D3" i="1"/>
  <c r="E42" i="1"/>
  <c r="C169" i="1"/>
  <c r="E169" i="1"/>
  <c r="C121" i="1"/>
  <c r="E121" i="1"/>
  <c r="C109" i="1"/>
  <c r="E109" i="1"/>
  <c r="C85" i="1"/>
  <c r="E85" i="1"/>
  <c r="C43" i="1"/>
  <c r="E43" i="1"/>
  <c r="C25" i="1"/>
  <c r="E25" i="1"/>
  <c r="C73" i="1"/>
  <c r="D109" i="1"/>
  <c r="D73" i="1"/>
  <c r="E151" i="1"/>
  <c r="C318" i="1"/>
  <c r="D318" i="1"/>
  <c r="C312" i="1"/>
  <c r="D312" i="1"/>
  <c r="C306" i="1"/>
  <c r="D306" i="1"/>
  <c r="C300" i="1"/>
  <c r="D300" i="1"/>
  <c r="C294" i="1"/>
  <c r="D294" i="1"/>
  <c r="C288" i="1"/>
  <c r="D288" i="1"/>
  <c r="E282" i="1"/>
  <c r="C276" i="1"/>
  <c r="D276" i="1"/>
  <c r="E276" i="1"/>
  <c r="E270" i="1"/>
  <c r="E264" i="1"/>
  <c r="E258" i="1"/>
  <c r="E252" i="1"/>
  <c r="E246" i="1"/>
  <c r="E240" i="1"/>
  <c r="E234" i="1"/>
  <c r="E228" i="1"/>
  <c r="E222" i="1"/>
  <c r="E216" i="1"/>
  <c r="E210" i="1"/>
  <c r="E198" i="1"/>
  <c r="E192" i="1"/>
  <c r="E186" i="1"/>
  <c r="E174" i="1"/>
  <c r="C168" i="1"/>
  <c r="D168" i="1"/>
  <c r="C162" i="1"/>
  <c r="E162" i="1"/>
  <c r="D162" i="1"/>
  <c r="E156" i="1"/>
  <c r="E150" i="1"/>
  <c r="E138" i="1"/>
  <c r="E126" i="1"/>
  <c r="C120" i="1"/>
  <c r="D120" i="1"/>
  <c r="E120" i="1"/>
  <c r="C114" i="1"/>
  <c r="D114" i="1"/>
  <c r="E114" i="1"/>
  <c r="C108" i="1"/>
  <c r="D108" i="1"/>
  <c r="E108" i="1"/>
  <c r="E102" i="1"/>
  <c r="E90" i="1"/>
  <c r="E84" i="1"/>
  <c r="E78" i="1"/>
  <c r="E72" i="1"/>
  <c r="E66" i="1"/>
  <c r="C60" i="1"/>
  <c r="D60" i="1"/>
  <c r="D54" i="1"/>
  <c r="E54" i="1"/>
  <c r="C54" i="1"/>
  <c r="C48" i="1"/>
  <c r="D48" i="1"/>
  <c r="E48" i="1"/>
  <c r="E36" i="1"/>
  <c r="C30" i="1"/>
  <c r="D30" i="1"/>
  <c r="E30" i="1"/>
  <c r="C24" i="1"/>
  <c r="D24" i="1"/>
  <c r="C18" i="1"/>
  <c r="D18" i="1"/>
  <c r="E18" i="1"/>
  <c r="C12" i="1"/>
  <c r="D12" i="1"/>
  <c r="E12" i="1"/>
  <c r="C295" i="1"/>
  <c r="C61" i="1"/>
  <c r="D314" i="1"/>
  <c r="D305" i="1"/>
  <c r="D296" i="1"/>
  <c r="D287" i="1"/>
  <c r="D161" i="1"/>
  <c r="E320" i="1"/>
  <c r="E311" i="1"/>
  <c r="E302" i="1"/>
  <c r="E290" i="1"/>
  <c r="E277" i="1"/>
  <c r="E265" i="1"/>
  <c r="E247" i="1"/>
  <c r="E229" i="1"/>
  <c r="E211" i="1"/>
  <c r="E168" i="1"/>
  <c r="E111" i="1"/>
  <c r="E67" i="1"/>
  <c r="E16" i="1"/>
  <c r="C199" i="1"/>
  <c r="D199" i="1" s="1"/>
  <c r="E199" i="1"/>
  <c r="C157" i="1"/>
  <c r="E157" i="1"/>
  <c r="C281" i="1"/>
  <c r="D281" i="1" s="1"/>
  <c r="C275" i="1"/>
  <c r="D275" i="1" s="1"/>
  <c r="C269" i="1"/>
  <c r="D269" i="1" s="1"/>
  <c r="C167" i="1"/>
  <c r="E167" i="1"/>
  <c r="C119" i="1"/>
  <c r="E119" i="1"/>
  <c r="C113" i="1"/>
  <c r="E113" i="1"/>
  <c r="C107" i="1"/>
  <c r="E107" i="1"/>
  <c r="C59" i="1"/>
  <c r="E59" i="1"/>
  <c r="C53" i="1"/>
  <c r="E53" i="1"/>
  <c r="C47" i="1"/>
  <c r="E47" i="1"/>
  <c r="C41" i="1"/>
  <c r="E41" i="1"/>
  <c r="C29" i="1"/>
  <c r="E29" i="1"/>
  <c r="C23" i="1"/>
  <c r="E23" i="1"/>
  <c r="C17" i="1"/>
  <c r="D17" i="1" s="1"/>
  <c r="E17" i="1"/>
  <c r="C11" i="1"/>
  <c r="D11" i="1" s="1"/>
  <c r="E11" i="1"/>
  <c r="C5" i="1"/>
  <c r="E5" i="1"/>
  <c r="D313" i="1"/>
  <c r="D295" i="1"/>
  <c r="D277" i="1"/>
  <c r="D223" i="1"/>
  <c r="D169" i="1"/>
  <c r="D159" i="1"/>
  <c r="D61" i="1"/>
  <c r="D43" i="1"/>
  <c r="D25" i="1"/>
  <c r="E275" i="1"/>
  <c r="E263" i="1"/>
  <c r="E245" i="1"/>
  <c r="E227" i="1"/>
  <c r="E209" i="1"/>
  <c r="E103" i="1"/>
  <c r="C319" i="1"/>
  <c r="E319" i="1"/>
  <c r="C307" i="1"/>
  <c r="E307" i="1"/>
  <c r="C301" i="1"/>
  <c r="E301" i="1"/>
  <c r="C289" i="1"/>
  <c r="E289" i="1"/>
  <c r="C283" i="1"/>
  <c r="E283" i="1"/>
  <c r="C145" i="1"/>
  <c r="D145" i="1" s="1"/>
  <c r="E145" i="1"/>
  <c r="C115" i="1"/>
  <c r="E115" i="1"/>
  <c r="C49" i="1"/>
  <c r="E49" i="1"/>
  <c r="C31" i="1"/>
  <c r="E31" i="1"/>
  <c r="C13" i="1"/>
  <c r="E13" i="1"/>
  <c r="D316" i="1"/>
  <c r="C316" i="1"/>
  <c r="C310" i="1"/>
  <c r="D310" i="1"/>
  <c r="E298" i="1"/>
  <c r="D298" i="1"/>
  <c r="C292" i="1"/>
  <c r="E292" i="1"/>
  <c r="D292" i="1"/>
  <c r="E286" i="1"/>
  <c r="D286" i="1"/>
  <c r="E262" i="1"/>
  <c r="E256" i="1"/>
  <c r="E250" i="1"/>
  <c r="E244" i="1"/>
  <c r="E238" i="1"/>
  <c r="E232" i="1"/>
  <c r="E226" i="1"/>
  <c r="E220" i="1"/>
  <c r="E214" i="1"/>
  <c r="E208" i="1"/>
  <c r="E196" i="1"/>
  <c r="E184" i="1"/>
  <c r="E178" i="1"/>
  <c r="E172" i="1"/>
  <c r="C166" i="1"/>
  <c r="D166" i="1"/>
  <c r="E160" i="1"/>
  <c r="D160" i="1"/>
  <c r="C160" i="1"/>
  <c r="E148" i="1"/>
  <c r="E142" i="1"/>
  <c r="E136" i="1"/>
  <c r="E130" i="1"/>
  <c r="E124" i="1"/>
  <c r="C112" i="1"/>
  <c r="E112" i="1"/>
  <c r="D112" i="1"/>
  <c r="E106" i="1"/>
  <c r="D106" i="1"/>
  <c r="E100" i="1"/>
  <c r="D100" i="1"/>
  <c r="E94" i="1"/>
  <c r="E88" i="1"/>
  <c r="E76" i="1"/>
  <c r="E70" i="1"/>
  <c r="C64" i="1"/>
  <c r="E64" i="1"/>
  <c r="D64" i="1"/>
  <c r="C58" i="1"/>
  <c r="E58" i="1"/>
  <c r="D58" i="1"/>
  <c r="C52" i="1"/>
  <c r="D52" i="1"/>
  <c r="C46" i="1"/>
  <c r="E46" i="1"/>
  <c r="D46" i="1"/>
  <c r="C40" i="1"/>
  <c r="D40" i="1" s="1"/>
  <c r="E40" i="1"/>
  <c r="C28" i="1"/>
  <c r="E28" i="1"/>
  <c r="D28" i="1"/>
  <c r="C22" i="1"/>
  <c r="E22" i="1"/>
  <c r="D22" i="1"/>
  <c r="E10" i="1"/>
  <c r="E4" i="1"/>
  <c r="D4" i="1"/>
  <c r="C118" i="1"/>
  <c r="C37" i="1"/>
  <c r="D37" i="1" s="1"/>
  <c r="D320" i="1"/>
  <c r="D311" i="1"/>
  <c r="D302" i="1"/>
  <c r="D293" i="1"/>
  <c r="D284" i="1"/>
  <c r="D167" i="1"/>
  <c r="D113" i="1"/>
  <c r="D59" i="1"/>
  <c r="D41" i="1"/>
  <c r="D23" i="1"/>
  <c r="D5" i="1"/>
  <c r="E317" i="1"/>
  <c r="E308" i="1"/>
  <c r="E299" i="1"/>
  <c r="E287" i="1"/>
  <c r="E274" i="1"/>
  <c r="E223" i="1"/>
  <c r="E161" i="1"/>
  <c r="E139" i="1"/>
  <c r="E52" i="1"/>
  <c r="C163" i="1"/>
  <c r="E163" i="1"/>
  <c r="C55" i="1"/>
  <c r="E55" i="1"/>
  <c r="C321" i="1"/>
  <c r="E321" i="1"/>
  <c r="C309" i="1"/>
  <c r="E309" i="1"/>
  <c r="C303" i="1"/>
  <c r="E303" i="1"/>
  <c r="C291" i="1"/>
  <c r="E291" i="1"/>
  <c r="C285" i="1"/>
  <c r="E285" i="1"/>
  <c r="C279" i="1"/>
  <c r="D279" i="1" s="1"/>
  <c r="E279" i="1"/>
  <c r="C273" i="1"/>
  <c r="D273" i="1" s="1"/>
  <c r="E273" i="1"/>
  <c r="C267" i="1"/>
  <c r="D267" i="1" s="1"/>
  <c r="E267" i="1"/>
  <c r="C255" i="1"/>
  <c r="D255" i="1" s="1"/>
  <c r="E255" i="1"/>
  <c r="C249" i="1"/>
  <c r="D249" i="1" s="1"/>
  <c r="E249" i="1"/>
  <c r="C243" i="1"/>
  <c r="D243" i="1" s="1"/>
  <c r="E243" i="1"/>
  <c r="C231" i="1"/>
  <c r="D231" i="1" s="1"/>
  <c r="E231" i="1"/>
  <c r="C225" i="1"/>
  <c r="D225" i="1" s="1"/>
  <c r="E225" i="1"/>
  <c r="C219" i="1"/>
  <c r="D219" i="1" s="1"/>
  <c r="E219" i="1"/>
  <c r="C213" i="1"/>
  <c r="D213" i="1" s="1"/>
  <c r="E213" i="1"/>
  <c r="C201" i="1"/>
  <c r="E201" i="1"/>
  <c r="C195" i="1"/>
  <c r="D195" i="1" s="1"/>
  <c r="C189" i="1"/>
  <c r="D189" i="1" s="1"/>
  <c r="E189" i="1"/>
  <c r="C183" i="1"/>
  <c r="D183" i="1" s="1"/>
  <c r="C177" i="1"/>
  <c r="D177" i="1" s="1"/>
  <c r="E177" i="1"/>
  <c r="C171" i="1"/>
  <c r="E171" i="1"/>
  <c r="C165" i="1"/>
  <c r="E165" i="1"/>
  <c r="C153" i="1"/>
  <c r="D153" i="1" s="1"/>
  <c r="E153" i="1"/>
  <c r="C147" i="1"/>
  <c r="D147" i="1" s="1"/>
  <c r="C141" i="1"/>
  <c r="D141" i="1" s="1"/>
  <c r="E141" i="1"/>
  <c r="C135" i="1"/>
  <c r="D135" i="1" s="1"/>
  <c r="E135" i="1"/>
  <c r="C129" i="1"/>
  <c r="E129" i="1"/>
  <c r="C123" i="1"/>
  <c r="E123" i="1"/>
  <c r="C117" i="1"/>
  <c r="E117" i="1"/>
  <c r="C105" i="1"/>
  <c r="E105" i="1"/>
  <c r="C99" i="1"/>
  <c r="D99" i="1" s="1"/>
  <c r="E99" i="1"/>
  <c r="C93" i="1"/>
  <c r="D93" i="1" s="1"/>
  <c r="E93" i="1"/>
  <c r="C87" i="1"/>
  <c r="D87" i="1" s="1"/>
  <c r="E87" i="1"/>
  <c r="C81" i="1"/>
  <c r="D81" i="1" s="1"/>
  <c r="E81" i="1"/>
  <c r="C75" i="1"/>
  <c r="D75" i="1" s="1"/>
  <c r="C69" i="1"/>
  <c r="D69" i="1" s="1"/>
  <c r="E69" i="1"/>
  <c r="C63" i="1"/>
  <c r="E63" i="1"/>
  <c r="C57" i="1"/>
  <c r="E57" i="1"/>
  <c r="C51" i="1"/>
  <c r="E51" i="1"/>
  <c r="C45" i="1"/>
  <c r="E45" i="1"/>
  <c r="C39" i="1"/>
  <c r="D39" i="1" s="1"/>
  <c r="E39" i="1"/>
  <c r="C33" i="1"/>
  <c r="E33" i="1"/>
  <c r="C27" i="1"/>
  <c r="E27" i="1"/>
  <c r="C21" i="1"/>
  <c r="E21" i="1"/>
  <c r="C15" i="1"/>
  <c r="D15" i="1" s="1"/>
  <c r="E15" i="1"/>
  <c r="C9" i="1"/>
  <c r="D9" i="1" s="1"/>
  <c r="C313" i="1"/>
  <c r="C106" i="1"/>
  <c r="C16" i="1"/>
  <c r="D16" i="1" s="1"/>
  <c r="D319" i="1"/>
  <c r="D309" i="1"/>
  <c r="D301" i="1"/>
  <c r="D291" i="1"/>
  <c r="D283" i="1"/>
  <c r="D201" i="1"/>
  <c r="D165" i="1"/>
  <c r="D157" i="1"/>
  <c r="D129" i="1"/>
  <c r="D121" i="1"/>
  <c r="D111" i="1"/>
  <c r="D85" i="1"/>
  <c r="D57" i="1"/>
  <c r="D49" i="1"/>
  <c r="D31" i="1"/>
  <c r="D21" i="1"/>
  <c r="D13" i="1"/>
  <c r="E316" i="1"/>
  <c r="E296" i="1"/>
  <c r="E284" i="1"/>
  <c r="E271" i="1"/>
  <c r="E202" i="1"/>
  <c r="E159" i="1"/>
  <c r="C181" i="1"/>
  <c r="D181" i="1" s="1"/>
  <c r="E181" i="1"/>
  <c r="C127" i="1"/>
  <c r="D127" i="1" s="1"/>
  <c r="E127" i="1"/>
  <c r="C19" i="1"/>
  <c r="E19" i="1"/>
  <c r="C315" i="1"/>
  <c r="E315" i="1"/>
  <c r="C297" i="1"/>
  <c r="E297" i="1"/>
  <c r="C207" i="1"/>
  <c r="D207" i="1" s="1"/>
  <c r="E207" i="1"/>
  <c r="C224" i="1"/>
  <c r="E224" i="1"/>
  <c r="C170" i="1"/>
  <c r="E170" i="1"/>
  <c r="C164" i="1"/>
  <c r="E164" i="1"/>
  <c r="C158" i="1"/>
  <c r="E158" i="1"/>
  <c r="C152" i="1"/>
  <c r="E152" i="1"/>
  <c r="C122" i="1"/>
  <c r="E122" i="1"/>
  <c r="C116" i="1"/>
  <c r="E116" i="1"/>
  <c r="C110" i="1"/>
  <c r="E110" i="1"/>
  <c r="C104" i="1"/>
  <c r="E104" i="1"/>
  <c r="C62" i="1"/>
  <c r="E62" i="1"/>
  <c r="C56" i="1"/>
  <c r="E56" i="1"/>
  <c r="C50" i="1"/>
  <c r="E50" i="1"/>
  <c r="C44" i="1"/>
  <c r="E44" i="1"/>
  <c r="C32" i="1"/>
  <c r="E32" i="1"/>
  <c r="C26" i="1"/>
  <c r="E26" i="1"/>
  <c r="C20" i="1"/>
  <c r="E20" i="1"/>
  <c r="C14" i="1"/>
  <c r="D14" i="1" s="1"/>
  <c r="E14" i="1"/>
  <c r="C304" i="1"/>
  <c r="C100" i="1"/>
  <c r="C4" i="1"/>
  <c r="D317" i="1"/>
  <c r="D308" i="1"/>
  <c r="D299" i="1"/>
  <c r="D290" i="1"/>
  <c r="D164" i="1"/>
  <c r="D119" i="1"/>
  <c r="D110" i="1"/>
  <c r="D56" i="1"/>
  <c r="D47" i="1"/>
  <c r="D29" i="1"/>
  <c r="D20" i="1"/>
  <c r="E1" i="1"/>
  <c r="E314" i="1"/>
  <c r="E305" i="1"/>
  <c r="E294" i="1"/>
  <c r="E281" i="1"/>
  <c r="E269" i="1"/>
  <c r="E253" i="1"/>
  <c r="E235" i="1"/>
  <c r="E217" i="1"/>
  <c r="E154" i="1"/>
  <c r="E82" i="1"/>
  <c r="E34" i="1"/>
  <c r="E3" i="1"/>
  <c r="E9" i="1"/>
  <c r="C263" i="1"/>
  <c r="D263" i="1" s="1"/>
  <c r="C257" i="1"/>
  <c r="D257" i="1" s="1"/>
  <c r="C251" i="1"/>
  <c r="D251" i="1" s="1"/>
  <c r="C245" i="1"/>
  <c r="D245" i="1" s="1"/>
  <c r="C239" i="1"/>
  <c r="D239" i="1" s="1"/>
  <c r="C233" i="1"/>
  <c r="D233" i="1" s="1"/>
  <c r="C227" i="1"/>
  <c r="D227" i="1" s="1"/>
  <c r="C221" i="1"/>
  <c r="D221" i="1" s="1"/>
  <c r="C215" i="1"/>
  <c r="D215" i="1" s="1"/>
  <c r="C209" i="1"/>
  <c r="D209" i="1" s="1"/>
  <c r="C203" i="1"/>
  <c r="D203" i="1" s="1"/>
  <c r="C197" i="1"/>
  <c r="D197" i="1" s="1"/>
  <c r="C191" i="1"/>
  <c r="D191" i="1" s="1"/>
  <c r="C185" i="1"/>
  <c r="D185" i="1" s="1"/>
  <c r="C268" i="1"/>
  <c r="D268" i="1" s="1"/>
  <c r="C241" i="1"/>
  <c r="D241" i="1" s="1"/>
  <c r="C214" i="1"/>
  <c r="D214" i="1" s="1"/>
  <c r="C187" i="1"/>
  <c r="D187" i="1" s="1"/>
  <c r="C133" i="1"/>
  <c r="D133" i="1" s="1"/>
  <c r="C274" i="1"/>
  <c r="D274" i="1" s="1"/>
  <c r="C256" i="1"/>
  <c r="D256" i="1" s="1"/>
  <c r="C238" i="1"/>
  <c r="D238" i="1" s="1"/>
  <c r="C220" i="1"/>
  <c r="D220" i="1" s="1"/>
  <c r="C202" i="1"/>
  <c r="D202" i="1" s="1"/>
  <c r="C184" i="1"/>
  <c r="D184" i="1" s="1"/>
  <c r="C148" i="1"/>
  <c r="D148" i="1" s="1"/>
  <c r="C130" i="1"/>
  <c r="D130" i="1" s="1"/>
  <c r="C94" i="1"/>
  <c r="D94" i="1" s="1"/>
  <c r="C88" i="1"/>
  <c r="D88" i="1" s="1"/>
  <c r="C82" i="1"/>
  <c r="D82" i="1" s="1"/>
  <c r="C76" i="1"/>
  <c r="D76" i="1" s="1"/>
  <c r="C70" i="1"/>
  <c r="D70" i="1" s="1"/>
  <c r="C34" i="1"/>
  <c r="D34" i="1" s="1"/>
  <c r="C10" i="1"/>
  <c r="D10" i="1" s="1"/>
  <c r="C262" i="1"/>
  <c r="D262" i="1" s="1"/>
  <c r="C208" i="1"/>
  <c r="D208" i="1" s="1"/>
  <c r="C154" i="1"/>
  <c r="D154" i="1" s="1"/>
  <c r="C66" i="1"/>
  <c r="D66" i="1" s="1"/>
  <c r="C261" i="1"/>
  <c r="D261" i="1" s="1"/>
  <c r="C237" i="1"/>
  <c r="D237" i="1" s="1"/>
  <c r="C259" i="1"/>
  <c r="D259" i="1" s="1"/>
  <c r="C232" i="1"/>
  <c r="D232" i="1" s="1"/>
  <c r="C205" i="1"/>
  <c r="D205" i="1" s="1"/>
  <c r="C178" i="1"/>
  <c r="D178" i="1" s="1"/>
  <c r="C151" i="1"/>
  <c r="D151" i="1" s="1"/>
  <c r="C124" i="1"/>
  <c r="D124" i="1" s="1"/>
  <c r="C97" i="1"/>
  <c r="D97" i="1" s="1"/>
  <c r="C278" i="1"/>
  <c r="D278" i="1" s="1"/>
  <c r="C266" i="1"/>
  <c r="D266" i="1" s="1"/>
  <c r="C254" i="1"/>
  <c r="D254" i="1" s="1"/>
  <c r="C242" i="1"/>
  <c r="D242" i="1" s="1"/>
  <c r="C236" i="1"/>
  <c r="D236" i="1" s="1"/>
  <c r="C230" i="1"/>
  <c r="D230" i="1" s="1"/>
  <c r="C218" i="1"/>
  <c r="D218" i="1" s="1"/>
  <c r="C206" i="1"/>
  <c r="D206" i="1" s="1"/>
  <c r="C200" i="1"/>
  <c r="D200" i="1" s="1"/>
  <c r="C194" i="1"/>
  <c r="D194" i="1" s="1"/>
  <c r="C188" i="1"/>
  <c r="D188" i="1" s="1"/>
  <c r="C182" i="1"/>
  <c r="D182" i="1" s="1"/>
  <c r="C176" i="1"/>
  <c r="D176" i="1" s="1"/>
  <c r="C146" i="1"/>
  <c r="D146" i="1" s="1"/>
  <c r="C140" i="1"/>
  <c r="D140" i="1" s="1"/>
  <c r="C134" i="1"/>
  <c r="D134" i="1" s="1"/>
  <c r="C128" i="1"/>
  <c r="D128" i="1" s="1"/>
  <c r="C98" i="1"/>
  <c r="D98" i="1" s="1"/>
  <c r="C280" i="1"/>
  <c r="D280" i="1" s="1"/>
  <c r="C226" i="1"/>
  <c r="D226" i="1" s="1"/>
  <c r="C172" i="1"/>
  <c r="D172" i="1" s="1"/>
  <c r="C90" i="1"/>
  <c r="D90" i="1" s="1"/>
  <c r="C265" i="1"/>
  <c r="D265" i="1" s="1"/>
  <c r="C247" i="1"/>
  <c r="D247" i="1" s="1"/>
  <c r="C229" i="1"/>
  <c r="D229" i="1" s="1"/>
  <c r="C211" i="1"/>
  <c r="D211" i="1" s="1"/>
  <c r="C193" i="1"/>
  <c r="D193" i="1" s="1"/>
  <c r="C175" i="1"/>
  <c r="D175" i="1" s="1"/>
  <c r="C139" i="1"/>
  <c r="D139" i="1" s="1"/>
  <c r="C103" i="1"/>
  <c r="D103" i="1" s="1"/>
  <c r="C91" i="1"/>
  <c r="D91" i="1" s="1"/>
  <c r="C79" i="1"/>
  <c r="D79" i="1" s="1"/>
  <c r="C67" i="1"/>
  <c r="D67" i="1" s="1"/>
  <c r="C7" i="1"/>
  <c r="D7" i="1" s="1"/>
  <c r="C250" i="1"/>
  <c r="D250" i="1" s="1"/>
  <c r="C196" i="1"/>
  <c r="D196" i="1" s="1"/>
  <c r="C142" i="1"/>
  <c r="D142" i="1" s="1"/>
  <c r="C272" i="1"/>
  <c r="D272" i="1" s="1"/>
  <c r="C260" i="1"/>
  <c r="D260" i="1" s="1"/>
  <c r="C248" i="1"/>
  <c r="D248" i="1" s="1"/>
  <c r="C212" i="1"/>
  <c r="D212" i="1" s="1"/>
  <c r="C282" i="1"/>
  <c r="D282" i="1" s="1"/>
  <c r="C270" i="1"/>
  <c r="D270" i="1" s="1"/>
  <c r="C264" i="1"/>
  <c r="D264" i="1" s="1"/>
  <c r="C258" i="1"/>
  <c r="D258" i="1" s="1"/>
  <c r="C252" i="1"/>
  <c r="D252" i="1" s="1"/>
  <c r="C246" i="1"/>
  <c r="D246" i="1" s="1"/>
  <c r="C240" i="1"/>
  <c r="D240" i="1" s="1"/>
  <c r="C234" i="1"/>
  <c r="D234" i="1" s="1"/>
  <c r="C228" i="1"/>
  <c r="D228" i="1" s="1"/>
  <c r="C222" i="1"/>
  <c r="D222" i="1" s="1"/>
  <c r="C216" i="1"/>
  <c r="D216" i="1" s="1"/>
  <c r="C210" i="1"/>
  <c r="D210" i="1" s="1"/>
  <c r="C204" i="1"/>
  <c r="D204" i="1" s="1"/>
  <c r="C198" i="1"/>
  <c r="D198" i="1" s="1"/>
  <c r="C192" i="1"/>
  <c r="D192" i="1" s="1"/>
  <c r="C186" i="1"/>
  <c r="D186" i="1" s="1"/>
  <c r="C180" i="1"/>
  <c r="D180" i="1" s="1"/>
  <c r="C174" i="1"/>
  <c r="D174" i="1" s="1"/>
  <c r="C156" i="1"/>
  <c r="D156" i="1" s="1"/>
  <c r="C150" i="1"/>
  <c r="D150" i="1" s="1"/>
  <c r="C144" i="1"/>
  <c r="D144" i="1" s="1"/>
  <c r="C138" i="1"/>
  <c r="D138" i="1" s="1"/>
  <c r="C132" i="1"/>
  <c r="D132" i="1" s="1"/>
  <c r="C126" i="1"/>
  <c r="D126" i="1" s="1"/>
  <c r="C102" i="1"/>
  <c r="D102" i="1" s="1"/>
  <c r="C96" i="1"/>
  <c r="D96" i="1" s="1"/>
  <c r="C84" i="1"/>
  <c r="D84" i="1" s="1"/>
  <c r="C72" i="1"/>
  <c r="D72" i="1" s="1"/>
  <c r="C244" i="1"/>
  <c r="D244" i="1" s="1"/>
  <c r="C190" i="1"/>
  <c r="D190" i="1" s="1"/>
  <c r="C136" i="1"/>
  <c r="D136" i="1" s="1"/>
  <c r="C78" i="1"/>
  <c r="D78" i="1" s="1"/>
  <c r="C92" i="1"/>
  <c r="D92" i="1" s="1"/>
  <c r="C86" i="1"/>
  <c r="D86" i="1" s="1"/>
  <c r="C80" i="1"/>
  <c r="D80" i="1" s="1"/>
  <c r="C74" i="1"/>
  <c r="D74" i="1" s="1"/>
  <c r="C68" i="1"/>
  <c r="D68" i="1" s="1"/>
  <c r="C38" i="1"/>
  <c r="D38" i="1" s="1"/>
  <c r="C8" i="1"/>
  <c r="D8" i="1" s="1"/>
  <c r="C36" i="1"/>
  <c r="D36" i="1" s="1"/>
  <c r="C6" i="1"/>
  <c r="D6" i="1" s="1"/>
  <c r="C179" i="1"/>
  <c r="D179" i="1" s="1"/>
  <c r="C173" i="1"/>
  <c r="D173" i="1" s="1"/>
  <c r="C155" i="1"/>
  <c r="D155" i="1" s="1"/>
  <c r="C149" i="1"/>
  <c r="D149" i="1" s="1"/>
  <c r="C143" i="1"/>
  <c r="D143" i="1" s="1"/>
  <c r="C137" i="1"/>
  <c r="D137" i="1" s="1"/>
  <c r="C131" i="1"/>
  <c r="D131" i="1" s="1"/>
  <c r="C125" i="1"/>
  <c r="D125" i="1" s="1"/>
  <c r="C101" i="1"/>
  <c r="D101" i="1" s="1"/>
  <c r="C95" i="1"/>
  <c r="D95" i="1" s="1"/>
  <c r="C89" i="1"/>
  <c r="D89" i="1" s="1"/>
  <c r="C83" i="1"/>
  <c r="D83" i="1" s="1"/>
  <c r="C77" i="1"/>
  <c r="D77" i="1" s="1"/>
  <c r="C71" i="1"/>
  <c r="D71" i="1" s="1"/>
  <c r="C65" i="1"/>
  <c r="D65" i="1" s="1"/>
  <c r="C35" i="1"/>
  <c r="D35" i="1" s="1"/>
  <c r="B32" i="10" l="1"/>
  <c r="D32" i="10" s="1"/>
  <c r="B20" i="10"/>
  <c r="D20" i="10" s="1"/>
  <c r="B5" i="8"/>
  <c r="B41" i="7"/>
  <c r="B14" i="7"/>
  <c r="D14" i="7" s="1"/>
  <c r="B13" i="7"/>
  <c r="D13" i="7" s="1"/>
  <c r="B28" i="7"/>
  <c r="D28" i="7" s="1"/>
  <c r="B25" i="4"/>
  <c r="B21" i="6"/>
  <c r="B37" i="4"/>
  <c r="B46" i="9"/>
  <c r="D46" i="9" s="1"/>
  <c r="B16" i="9"/>
  <c r="D16" i="9" s="1"/>
  <c r="B25" i="9"/>
  <c r="D25" i="9" s="1"/>
  <c r="B38" i="12"/>
  <c r="B10" i="4"/>
  <c r="B24" i="12"/>
  <c r="B26" i="6"/>
  <c r="B15" i="10"/>
  <c r="D15" i="10" s="1"/>
  <c r="B37" i="12"/>
  <c r="B14" i="4"/>
  <c r="B18" i="10"/>
  <c r="D18" i="10" s="1"/>
  <c r="B6" i="12"/>
  <c r="B32" i="7"/>
  <c r="B24" i="9"/>
  <c r="D24" i="9" s="1"/>
  <c r="B43" i="10"/>
  <c r="D43" i="10" s="1"/>
  <c r="B5" i="9"/>
  <c r="D5" i="9" s="1"/>
  <c r="B29" i="10"/>
  <c r="D29" i="10" s="1"/>
  <c r="B31" i="6"/>
  <c r="B42" i="8"/>
  <c r="B28" i="6"/>
  <c r="B40" i="5"/>
  <c r="B5" i="6"/>
  <c r="B41" i="6"/>
  <c r="B23" i="3"/>
  <c r="I23" i="3" s="1"/>
  <c r="B14" i="5"/>
  <c r="B3" i="4"/>
  <c r="B18" i="9"/>
  <c r="D18" i="9" s="1"/>
  <c r="B44" i="12"/>
  <c r="B22" i="9"/>
  <c r="D22" i="9" s="1"/>
  <c r="B37" i="9"/>
  <c r="D37" i="9" s="1"/>
  <c r="B40" i="12"/>
  <c r="B4" i="4"/>
  <c r="B28" i="12"/>
  <c r="B20" i="6"/>
  <c r="B27" i="10"/>
  <c r="D27" i="10" s="1"/>
  <c r="B42" i="12"/>
  <c r="B8" i="4"/>
  <c r="B22" i="10"/>
  <c r="D22" i="10" s="1"/>
  <c r="B10" i="12"/>
  <c r="B20" i="7"/>
  <c r="D20" i="7" s="1"/>
  <c r="B30" i="9"/>
  <c r="D30" i="9" s="1"/>
  <c r="B45" i="10"/>
  <c r="D45" i="10" s="1"/>
  <c r="B1" i="12"/>
  <c r="B29" i="7"/>
  <c r="B7" i="4"/>
  <c r="B23" i="10"/>
  <c r="D23" i="10" s="1"/>
  <c r="B5" i="4"/>
  <c r="B29" i="5"/>
  <c r="B11" i="8"/>
  <c r="B1" i="6"/>
  <c r="B30" i="3"/>
  <c r="I30" i="3" s="1"/>
  <c r="B43" i="5"/>
  <c r="B27" i="4"/>
  <c r="B49" i="9"/>
  <c r="D49" i="9" s="1"/>
  <c r="B32" i="9"/>
  <c r="D32" i="9" s="1"/>
  <c r="B8" i="12"/>
  <c r="B18" i="12"/>
  <c r="B28" i="4"/>
  <c r="B51" i="10"/>
  <c r="D51" i="10" s="1"/>
  <c r="B38" i="6"/>
  <c r="B3" i="10"/>
  <c r="D3" i="10" s="1"/>
  <c r="B4" i="12"/>
  <c r="B32" i="4"/>
  <c r="B12" i="10"/>
  <c r="D12" i="10" s="1"/>
  <c r="B42" i="10"/>
  <c r="D42" i="10" s="1"/>
  <c r="B44" i="7"/>
  <c r="B7" i="9"/>
  <c r="D7" i="9" s="1"/>
  <c r="B28" i="10"/>
  <c r="D28" i="10" s="1"/>
  <c r="B49" i="12"/>
  <c r="B9" i="12"/>
  <c r="B51" i="8"/>
  <c r="B13" i="8"/>
  <c r="B32" i="8"/>
  <c r="B2" i="7"/>
  <c r="D2" i="7" s="1"/>
  <c r="D42" i="15" s="1"/>
  <c r="B44" i="3"/>
  <c r="I44" i="3" s="1"/>
  <c r="B17" i="7"/>
  <c r="D17" i="7" s="1"/>
  <c r="B33" i="9"/>
  <c r="D33" i="9" s="1"/>
  <c r="B21" i="8"/>
  <c r="B34" i="5"/>
  <c r="B44" i="5"/>
  <c r="B3" i="5"/>
  <c r="B47" i="3"/>
  <c r="I47" i="3" s="1"/>
  <c r="B13" i="9"/>
  <c r="D13" i="9" s="1"/>
  <c r="B46" i="12"/>
  <c r="B40" i="4"/>
  <c r="B44" i="6"/>
  <c r="B49" i="10"/>
  <c r="D49" i="10" s="1"/>
  <c r="B6" i="10"/>
  <c r="D6" i="10" s="1"/>
  <c r="B50" i="7"/>
  <c r="B40" i="9"/>
  <c r="D40" i="9" s="1"/>
  <c r="B29" i="9"/>
  <c r="D29" i="9" s="1"/>
  <c r="B4" i="6"/>
  <c r="B1" i="5"/>
  <c r="B49" i="4"/>
  <c r="B20" i="3"/>
  <c r="I20" i="3" s="1"/>
  <c r="B39" i="10"/>
  <c r="D39" i="10" s="1"/>
  <c r="B16" i="4"/>
  <c r="B8" i="6"/>
  <c r="B38" i="4"/>
  <c r="B2" i="12"/>
  <c r="B31" i="9"/>
  <c r="D31" i="9" s="1"/>
  <c r="B17" i="8"/>
  <c r="B27" i="3"/>
  <c r="I27" i="3" s="1"/>
  <c r="B24" i="3"/>
  <c r="I24" i="3" s="1"/>
  <c r="B21" i="12"/>
  <c r="B13" i="10"/>
  <c r="D13" i="10" s="1"/>
  <c r="B45" i="5"/>
  <c r="B36" i="9"/>
  <c r="D36" i="9" s="1"/>
  <c r="B33" i="10"/>
  <c r="D33" i="10" s="1"/>
  <c r="B46" i="10"/>
  <c r="D46" i="10" s="1"/>
  <c r="B9" i="10"/>
  <c r="D9" i="10" s="1"/>
  <c r="B4" i="10"/>
  <c r="D4" i="10" s="1"/>
  <c r="B38" i="7"/>
  <c r="B7" i="12"/>
  <c r="B10" i="3"/>
  <c r="I10" i="3" s="1"/>
  <c r="B19" i="9"/>
  <c r="D19" i="9" s="1"/>
  <c r="B50" i="9"/>
  <c r="D50" i="9" s="1"/>
  <c r="B25" i="12"/>
  <c r="B36" i="12"/>
  <c r="B44" i="8"/>
  <c r="B50" i="4"/>
  <c r="B30" i="12"/>
  <c r="B43" i="12"/>
  <c r="B20" i="4"/>
  <c r="B4" i="9"/>
  <c r="D4" i="9" s="1"/>
  <c r="B17" i="9"/>
  <c r="D17" i="9" s="1"/>
  <c r="B3" i="3"/>
  <c r="I3" i="3" s="1"/>
  <c r="B34" i="9"/>
  <c r="D34" i="9" s="1"/>
  <c r="B22" i="12"/>
  <c r="B46" i="7"/>
  <c r="B24" i="10"/>
  <c r="D24" i="10" s="1"/>
  <c r="B37" i="10"/>
  <c r="D37" i="10" s="1"/>
  <c r="B16" i="12"/>
  <c r="B8" i="7"/>
  <c r="B32" i="6"/>
  <c r="B10" i="9"/>
  <c r="D10" i="9" s="1"/>
  <c r="B15" i="3"/>
  <c r="I15" i="3" s="1"/>
  <c r="B6" i="9"/>
  <c r="D6" i="9" s="1"/>
  <c r="B40" i="10"/>
  <c r="D40" i="10" s="1"/>
  <c r="B12" i="12"/>
  <c r="B43" i="9"/>
  <c r="D43" i="9" s="1"/>
  <c r="B44" i="4"/>
  <c r="B14" i="12"/>
  <c r="B16" i="10"/>
  <c r="D16" i="10" s="1"/>
  <c r="B36" i="10"/>
  <c r="D36" i="10" s="1"/>
  <c r="B1" i="3"/>
  <c r="I1" i="3" s="1"/>
  <c r="B48" i="12"/>
  <c r="B51" i="9"/>
  <c r="D51" i="9" s="1"/>
  <c r="B19" i="12"/>
  <c r="B30" i="10"/>
  <c r="D30" i="10" s="1"/>
  <c r="B14" i="9"/>
  <c r="D14" i="9" s="1"/>
  <c r="B26" i="7"/>
  <c r="B32" i="12"/>
  <c r="B34" i="10"/>
  <c r="D34" i="10" s="1"/>
  <c r="B10" i="10"/>
  <c r="D10" i="10" s="1"/>
  <c r="B26" i="4"/>
  <c r="B34" i="12"/>
  <c r="B21" i="10"/>
  <c r="D21" i="10" s="1"/>
  <c r="B14" i="6"/>
  <c r="B50" i="6"/>
  <c r="B48" i="10"/>
  <c r="D48" i="10" s="1"/>
  <c r="B22" i="4"/>
  <c r="B31" i="12"/>
  <c r="B28" i="9"/>
  <c r="D28" i="9" s="1"/>
  <c r="B48" i="9"/>
  <c r="D48" i="9" s="1"/>
  <c r="B12" i="9"/>
  <c r="D12" i="9" s="1"/>
  <c r="B42" i="9"/>
  <c r="D42" i="9" s="1"/>
  <c r="B31" i="7"/>
  <c r="B17" i="4"/>
  <c r="B50" i="8"/>
  <c r="B26" i="5"/>
  <c r="B25" i="3"/>
  <c r="I25" i="3" s="1"/>
  <c r="B9" i="6"/>
  <c r="B43" i="3"/>
  <c r="I43" i="3" s="1"/>
  <c r="B21" i="3"/>
  <c r="I21" i="3" s="1"/>
  <c r="B49" i="6"/>
  <c r="B11" i="3"/>
  <c r="I11" i="3" s="1"/>
  <c r="B11" i="6"/>
  <c r="B29" i="3"/>
  <c r="I29" i="3" s="1"/>
  <c r="B25" i="5"/>
  <c r="B2" i="8"/>
  <c r="B34" i="4"/>
  <c r="B15" i="6"/>
  <c r="B51" i="3"/>
  <c r="I51" i="3" s="1"/>
  <c r="B13" i="3"/>
  <c r="I13" i="3" s="1"/>
  <c r="B10" i="5"/>
  <c r="B16" i="6"/>
  <c r="B20" i="8"/>
  <c r="B23" i="4"/>
  <c r="B51" i="5"/>
  <c r="B6" i="7"/>
  <c r="D6" i="7" s="1"/>
  <c r="D46" i="15" s="1"/>
  <c r="B42" i="4"/>
  <c r="B46" i="5"/>
  <c r="B18" i="7"/>
  <c r="D18" i="7" s="1"/>
  <c r="B22" i="3"/>
  <c r="I22" i="3" s="1"/>
  <c r="B15" i="4"/>
  <c r="B6" i="5"/>
  <c r="B49" i="5"/>
  <c r="B34" i="6"/>
  <c r="B25" i="7"/>
  <c r="D25" i="7" s="1"/>
  <c r="B30" i="8"/>
  <c r="B13" i="12"/>
  <c r="B40" i="8"/>
  <c r="B19" i="10"/>
  <c r="D19" i="10" s="1"/>
  <c r="B9" i="9"/>
  <c r="D9" i="9" s="1"/>
  <c r="B16" i="8"/>
  <c r="B7" i="10"/>
  <c r="D7" i="10" s="1"/>
  <c r="B13" i="4"/>
  <c r="B4" i="5"/>
  <c r="B39" i="5"/>
  <c r="B42" i="6"/>
  <c r="B18" i="8"/>
  <c r="B44" i="9"/>
  <c r="D44" i="9" s="1"/>
  <c r="B37" i="7"/>
  <c r="B19" i="8"/>
  <c r="B3" i="9"/>
  <c r="D3" i="9" s="1"/>
  <c r="B44" i="10"/>
  <c r="D44" i="10" s="1"/>
  <c r="B26" i="10"/>
  <c r="D26" i="10" s="1"/>
  <c r="B45" i="12"/>
  <c r="B15" i="12"/>
  <c r="B41" i="12"/>
  <c r="B23" i="8"/>
  <c r="B21" i="9"/>
  <c r="D21" i="9" s="1"/>
  <c r="B50" i="10"/>
  <c r="D50" i="10" s="1"/>
  <c r="B33" i="6"/>
  <c r="B30" i="7"/>
  <c r="B32" i="5"/>
  <c r="B6" i="4"/>
  <c r="B48" i="6"/>
  <c r="B38" i="3"/>
  <c r="I38" i="3" s="1"/>
  <c r="B9" i="4"/>
  <c r="B21" i="7"/>
  <c r="D21" i="7" s="1"/>
  <c r="B21" i="4"/>
  <c r="B40" i="6"/>
  <c r="B19" i="3"/>
  <c r="I19" i="3" s="1"/>
  <c r="B37" i="5"/>
  <c r="B48" i="3"/>
  <c r="I48" i="3" s="1"/>
  <c r="B2" i="5"/>
  <c r="B29" i="6"/>
  <c r="B49" i="3"/>
  <c r="I49" i="3" s="1"/>
  <c r="B5" i="3"/>
  <c r="I5" i="3" s="1"/>
  <c r="B17" i="5"/>
  <c r="B22" i="6"/>
  <c r="B34" i="3"/>
  <c r="I34" i="3" s="1"/>
  <c r="B31" i="4"/>
  <c r="B6" i="6"/>
  <c r="B12" i="7"/>
  <c r="D12" i="7" s="1"/>
  <c r="B51" i="4"/>
  <c r="B3" i="6"/>
  <c r="B24" i="7"/>
  <c r="D24" i="7" s="1"/>
  <c r="B14" i="3"/>
  <c r="I14" i="3" s="1"/>
  <c r="B19" i="4"/>
  <c r="B15" i="5"/>
  <c r="B7" i="6"/>
  <c r="B37" i="6"/>
  <c r="B33" i="7"/>
  <c r="B39" i="8"/>
  <c r="B39" i="7"/>
  <c r="B1" i="9"/>
  <c r="B4" i="8"/>
  <c r="B11" i="10"/>
  <c r="D11" i="10" s="1"/>
  <c r="B26" i="8"/>
  <c r="B25" i="10"/>
  <c r="D25" i="10" s="1"/>
  <c r="B24" i="4"/>
  <c r="B9" i="5"/>
  <c r="B47" i="5"/>
  <c r="B51" i="6"/>
  <c r="B27" i="8"/>
  <c r="B17" i="10"/>
  <c r="D17" i="10" s="1"/>
  <c r="B45" i="7"/>
  <c r="B25" i="8"/>
  <c r="B8" i="9"/>
  <c r="D8" i="9" s="1"/>
  <c r="B20" i="12"/>
  <c r="B31" i="10"/>
  <c r="D31" i="10" s="1"/>
  <c r="B45" i="9"/>
  <c r="D45" i="9" s="1"/>
  <c r="B39" i="12"/>
  <c r="B50" i="12"/>
  <c r="B29" i="8"/>
  <c r="B27" i="9"/>
  <c r="D27" i="9" s="1"/>
  <c r="B26" i="12"/>
  <c r="B5" i="5"/>
  <c r="B42" i="7"/>
  <c r="B38" i="5"/>
  <c r="B41" i="4"/>
  <c r="B7" i="7"/>
  <c r="D7" i="7" s="1"/>
  <c r="D47" i="15" s="1"/>
  <c r="B36" i="3"/>
  <c r="I36" i="3" s="1"/>
  <c r="B18" i="4"/>
  <c r="B35" i="7"/>
  <c r="B48" i="4"/>
  <c r="B3" i="7"/>
  <c r="D3" i="7" s="1"/>
  <c r="D43" i="15" s="1"/>
  <c r="B16" i="3"/>
  <c r="I16" i="3" s="1"/>
  <c r="B2" i="6"/>
  <c r="B42" i="3"/>
  <c r="I42" i="3" s="1"/>
  <c r="B16" i="5"/>
  <c r="B43" i="6"/>
  <c r="B46" i="3"/>
  <c r="I46" i="3" s="1"/>
  <c r="B1" i="4"/>
  <c r="B22" i="5"/>
  <c r="B36" i="6"/>
  <c r="B31" i="3"/>
  <c r="I31" i="3" s="1"/>
  <c r="B47" i="4"/>
  <c r="B24" i="6"/>
  <c r="B16" i="7"/>
  <c r="D16" i="7" s="1"/>
  <c r="B13" i="5"/>
  <c r="B19" i="6"/>
  <c r="B40" i="3"/>
  <c r="I40" i="3" s="1"/>
  <c r="B8" i="3"/>
  <c r="I8" i="3" s="1"/>
  <c r="B30" i="4"/>
  <c r="B27" i="5"/>
  <c r="B13" i="6"/>
  <c r="B47" i="6"/>
  <c r="B36" i="7"/>
  <c r="B49" i="8"/>
  <c r="B9" i="8"/>
  <c r="B11" i="9"/>
  <c r="D11" i="9" s="1"/>
  <c r="B15" i="8"/>
  <c r="B47" i="10"/>
  <c r="D47" i="10" s="1"/>
  <c r="B34" i="8"/>
  <c r="B23" i="12"/>
  <c r="B33" i="4"/>
  <c r="B12" i="5"/>
  <c r="B10" i="6"/>
  <c r="B10" i="7"/>
  <c r="D10" i="7" s="1"/>
  <c r="B36" i="8"/>
  <c r="B3" i="12"/>
  <c r="B51" i="7"/>
  <c r="B31" i="8"/>
  <c r="B15" i="9"/>
  <c r="D15" i="9" s="1"/>
  <c r="B27" i="12"/>
  <c r="B38" i="10"/>
  <c r="D38" i="10" s="1"/>
  <c r="B47" i="9"/>
  <c r="D47" i="9" s="1"/>
  <c r="B47" i="12"/>
  <c r="B19" i="7"/>
  <c r="D19" i="7" s="1"/>
  <c r="B35" i="8"/>
  <c r="B35" i="9"/>
  <c r="D35" i="9" s="1"/>
  <c r="B29" i="12"/>
  <c r="B50" i="3"/>
  <c r="I50" i="3" s="1"/>
  <c r="B48" i="7"/>
  <c r="B50" i="5"/>
  <c r="B41" i="3"/>
  <c r="I41" i="3" s="1"/>
  <c r="B7" i="5"/>
  <c r="B34" i="7"/>
  <c r="B28" i="3"/>
  <c r="I28" i="3" s="1"/>
  <c r="B43" i="4"/>
  <c r="B45" i="3"/>
  <c r="I45" i="3" s="1"/>
  <c r="B24" i="5"/>
  <c r="B22" i="7"/>
  <c r="D22" i="7" s="1"/>
  <c r="B7" i="3"/>
  <c r="I7" i="3" s="1"/>
  <c r="B12" i="6"/>
  <c r="B12" i="3"/>
  <c r="I12" i="3" s="1"/>
  <c r="B28" i="5"/>
  <c r="B5" i="7"/>
  <c r="D5" i="7" s="1"/>
  <c r="D45" i="15" s="1"/>
  <c r="B35" i="3"/>
  <c r="I35" i="3" s="1"/>
  <c r="B29" i="4"/>
  <c r="B35" i="5"/>
  <c r="B45" i="6"/>
  <c r="B17" i="3"/>
  <c r="I17" i="3" s="1"/>
  <c r="B11" i="5"/>
  <c r="B30" i="6"/>
  <c r="B40" i="7"/>
  <c r="B19" i="5"/>
  <c r="B35" i="6"/>
  <c r="B33" i="3"/>
  <c r="I33" i="3" s="1"/>
  <c r="B4" i="3"/>
  <c r="I4" i="3" s="1"/>
  <c r="B39" i="4"/>
  <c r="B30" i="5"/>
  <c r="B18" i="6"/>
  <c r="B1" i="7"/>
  <c r="B7" i="8"/>
  <c r="B38" i="9"/>
  <c r="D38" i="9" s="1"/>
  <c r="B14" i="8"/>
  <c r="B23" i="9"/>
  <c r="D23" i="9" s="1"/>
  <c r="B24" i="8"/>
  <c r="B11" i="12"/>
  <c r="B45" i="8"/>
  <c r="B9" i="3"/>
  <c r="I9" i="3" s="1"/>
  <c r="B36" i="4"/>
  <c r="B18" i="5"/>
  <c r="B17" i="6"/>
  <c r="B43" i="7"/>
  <c r="B46" i="8"/>
  <c r="B23" i="7"/>
  <c r="D23" i="7" s="1"/>
  <c r="B6" i="8"/>
  <c r="B37" i="8"/>
  <c r="B39" i="9"/>
  <c r="D39" i="9" s="1"/>
  <c r="B8" i="10"/>
  <c r="D8" i="10" s="1"/>
  <c r="B41" i="10"/>
  <c r="D41" i="10" s="1"/>
  <c r="B2" i="10"/>
  <c r="D2" i="10" s="1"/>
  <c r="B51" i="12"/>
  <c r="B49" i="7"/>
  <c r="B41" i="8"/>
  <c r="B41" i="9"/>
  <c r="D41" i="9" s="1"/>
  <c r="B35" i="12"/>
  <c r="B46" i="6"/>
  <c r="B8" i="8"/>
  <c r="B8" i="5"/>
  <c r="B38" i="8"/>
  <c r="B37" i="3"/>
  <c r="I37" i="3" s="1"/>
  <c r="B31" i="5"/>
  <c r="B47" i="8"/>
  <c r="B26" i="3"/>
  <c r="I26" i="3" s="1"/>
  <c r="B20" i="5"/>
  <c r="B39" i="3"/>
  <c r="I39" i="3" s="1"/>
  <c r="B36" i="5"/>
  <c r="B47" i="7"/>
  <c r="B11" i="4"/>
  <c r="B25" i="6"/>
  <c r="B12" i="4"/>
  <c r="B42" i="5"/>
  <c r="B15" i="7"/>
  <c r="D15" i="7" s="1"/>
  <c r="B18" i="3"/>
  <c r="I18" i="3" s="1"/>
  <c r="B35" i="4"/>
  <c r="B48" i="5"/>
  <c r="B11" i="7"/>
  <c r="D11" i="7" s="1"/>
  <c r="B6" i="3"/>
  <c r="I6" i="3" s="1"/>
  <c r="B23" i="5"/>
  <c r="B39" i="6"/>
  <c r="B28" i="8"/>
  <c r="B33" i="5"/>
  <c r="B9" i="7"/>
  <c r="D9" i="7" s="1"/>
  <c r="B32" i="3"/>
  <c r="I32" i="3" s="1"/>
  <c r="B2" i="4"/>
  <c r="D2" i="4" s="1"/>
  <c r="B46" i="4"/>
  <c r="B41" i="5"/>
  <c r="B23" i="6"/>
  <c r="B4" i="7"/>
  <c r="D4" i="7" s="1"/>
  <c r="D44" i="15" s="1"/>
  <c r="B12" i="8"/>
  <c r="B5" i="10"/>
  <c r="D5" i="10" s="1"/>
  <c r="B22" i="8"/>
  <c r="B26" i="9"/>
  <c r="D26" i="9" s="1"/>
  <c r="B33" i="8"/>
  <c r="B33" i="12"/>
  <c r="B2" i="9"/>
  <c r="D2" i="9" s="1"/>
  <c r="B2" i="3"/>
  <c r="I2" i="3" s="1"/>
  <c r="B45" i="4"/>
  <c r="B21" i="5"/>
  <c r="B27" i="6"/>
  <c r="B1" i="8"/>
  <c r="B20" i="9"/>
  <c r="D20" i="9" s="1"/>
  <c r="B27" i="7"/>
  <c r="D27" i="7" s="1"/>
  <c r="B10" i="8"/>
  <c r="B43" i="8"/>
  <c r="B1" i="10"/>
  <c r="B14" i="10"/>
  <c r="D14" i="10" s="1"/>
  <c r="B5" i="12"/>
  <c r="B35" i="10"/>
  <c r="D35" i="10" s="1"/>
  <c r="B17" i="12"/>
  <c r="B3" i="8"/>
  <c r="B48" i="8"/>
  <c r="E44" i="5" l="1"/>
  <c r="F44" i="5"/>
  <c r="F34" i="5"/>
  <c r="E34" i="5"/>
  <c r="E14" i="5"/>
  <c r="F14" i="5"/>
  <c r="F31" i="5"/>
  <c r="E31" i="5"/>
  <c r="E29" i="5"/>
  <c r="F29" i="5"/>
  <c r="E12" i="5"/>
  <c r="M12" i="5" s="1" a="1"/>
  <c r="M12" i="5" s="1"/>
  <c r="F12" i="5"/>
  <c r="E27" i="5"/>
  <c r="F27" i="5"/>
  <c r="E23" i="5"/>
  <c r="F23" i="5"/>
  <c r="E47" i="5"/>
  <c r="F47" i="5"/>
  <c r="E17" i="5"/>
  <c r="F17" i="5"/>
  <c r="F37" i="5"/>
  <c r="E37" i="5"/>
  <c r="M69" i="25"/>
  <c r="M70" i="25" s="1"/>
  <c r="G69" i="25"/>
  <c r="G70" i="25" s="1"/>
  <c r="L69" i="25"/>
  <c r="L70" i="25" s="1"/>
  <c r="F69" i="25"/>
  <c r="F70" i="25" s="1"/>
  <c r="K69" i="25"/>
  <c r="K70" i="25" s="1"/>
  <c r="E69" i="25"/>
  <c r="J69" i="25"/>
  <c r="J70" i="25" s="1"/>
  <c r="I69" i="25"/>
  <c r="I70" i="25" s="1"/>
  <c r="H69" i="25"/>
  <c r="H70" i="25" s="1"/>
  <c r="E42" i="5"/>
  <c r="F42" i="5"/>
  <c r="F19" i="5"/>
  <c r="E19" i="5"/>
  <c r="M19" i="5" s="1" a="1"/>
  <c r="M19" i="5" s="1"/>
  <c r="E12" i="15" s="1"/>
  <c r="F12" i="15" s="1"/>
  <c r="E35" i="5"/>
  <c r="C12" i="15" s="1"/>
  <c r="F35" i="5"/>
  <c r="E38" i="5"/>
  <c r="F38" i="5"/>
  <c r="E9" i="5"/>
  <c r="M9" i="5" s="1" a="1"/>
  <c r="M9" i="5" s="1"/>
  <c r="F9" i="5"/>
  <c r="E15" i="5"/>
  <c r="M15" i="5" s="1" a="1"/>
  <c r="M15" i="5" s="1"/>
  <c r="F15" i="5"/>
  <c r="F46" i="5"/>
  <c r="E46" i="5"/>
  <c r="E20" i="5"/>
  <c r="M20" i="5" s="1" a="1"/>
  <c r="M20" i="5" s="1"/>
  <c r="F20" i="5"/>
  <c r="E8" i="5"/>
  <c r="M8" i="5" s="1" a="1"/>
  <c r="M8" i="5" s="1"/>
  <c r="F8" i="5"/>
  <c r="E18" i="5"/>
  <c r="F18" i="5"/>
  <c r="E30" i="5"/>
  <c r="C7" i="15" s="1"/>
  <c r="F30" i="5"/>
  <c r="F16" i="5"/>
  <c r="E16" i="5"/>
  <c r="E39" i="5"/>
  <c r="F39" i="5"/>
  <c r="F49" i="5"/>
  <c r="E49" i="5"/>
  <c r="F10" i="5"/>
  <c r="E10" i="5"/>
  <c r="F25" i="5"/>
  <c r="E25" i="5"/>
  <c r="E33" i="5"/>
  <c r="C10" i="15" s="1"/>
  <c r="F33" i="5"/>
  <c r="E48" i="5"/>
  <c r="F48" i="5"/>
  <c r="F7" i="5"/>
  <c r="E7" i="5"/>
  <c r="E5" i="5"/>
  <c r="M5" i="5" s="1" a="1"/>
  <c r="M5" i="5" s="1"/>
  <c r="E5" i="15" s="1"/>
  <c r="F5" i="15" s="1"/>
  <c r="F5" i="5"/>
  <c r="E32" i="5"/>
  <c r="F32" i="5"/>
  <c r="F4" i="5"/>
  <c r="E4" i="5"/>
  <c r="E6" i="5"/>
  <c r="M6" i="5" s="1" a="1"/>
  <c r="M6" i="5" s="1"/>
  <c r="E7" i="15" s="1"/>
  <c r="F7" i="15" s="1"/>
  <c r="F6" i="5"/>
  <c r="E45" i="5"/>
  <c r="F45" i="5"/>
  <c r="F28" i="5"/>
  <c r="E28" i="5"/>
  <c r="E50" i="5"/>
  <c r="F50" i="5"/>
  <c r="E26" i="5"/>
  <c r="M26" i="5" s="1"/>
  <c r="F26" i="5"/>
  <c r="E36" i="5"/>
  <c r="F36" i="5"/>
  <c r="E21" i="5"/>
  <c r="M21" i="5" s="1"/>
  <c r="F21" i="5"/>
  <c r="E41" i="5"/>
  <c r="F41" i="5"/>
  <c r="H63" i="25"/>
  <c r="H64" i="25" s="1"/>
  <c r="M63" i="25"/>
  <c r="M64" i="25" s="1"/>
  <c r="G63" i="25"/>
  <c r="G64" i="25" s="1"/>
  <c r="I63" i="25"/>
  <c r="I64" i="25" s="1"/>
  <c r="L63" i="25"/>
  <c r="L64" i="25" s="1"/>
  <c r="F63" i="25"/>
  <c r="F64" i="25" s="1"/>
  <c r="K63" i="25"/>
  <c r="K64" i="25" s="1"/>
  <c r="E63" i="25"/>
  <c r="J63" i="25"/>
  <c r="J64" i="25" s="1"/>
  <c r="E11" i="5"/>
  <c r="M11" i="5" s="1" a="1"/>
  <c r="M11" i="5" s="1"/>
  <c r="F11" i="5"/>
  <c r="E24" i="5"/>
  <c r="F24" i="5"/>
  <c r="F13" i="5"/>
  <c r="E13" i="5"/>
  <c r="F22" i="5"/>
  <c r="E22" i="5"/>
  <c r="M22" i="5" s="1"/>
  <c r="E2" i="5"/>
  <c r="F2" i="5"/>
  <c r="E51" i="5"/>
  <c r="F51" i="5"/>
  <c r="F43" i="5"/>
  <c r="E43" i="5"/>
  <c r="E3" i="5"/>
  <c r="F3" i="5"/>
  <c r="F40" i="5"/>
  <c r="E40" i="5"/>
  <c r="E27" i="6"/>
  <c r="K27" i="6"/>
  <c r="J27" i="6"/>
  <c r="H27" i="6"/>
  <c r="O27" i="6"/>
  <c r="N27" i="6"/>
  <c r="F27" i="6"/>
  <c r="G27" i="6"/>
  <c r="I27" i="6"/>
  <c r="L27" i="6"/>
  <c r="M27" i="6"/>
  <c r="G35" i="6"/>
  <c r="M35" i="6"/>
  <c r="I35" i="6"/>
  <c r="F35" i="6"/>
  <c r="N35" i="6"/>
  <c r="L35" i="6"/>
  <c r="O35" i="6"/>
  <c r="E35" i="6"/>
  <c r="H35" i="6"/>
  <c r="J35" i="6"/>
  <c r="K35" i="6"/>
  <c r="J45" i="6"/>
  <c r="H45" i="6"/>
  <c r="N45" i="6"/>
  <c r="E45" i="6"/>
  <c r="M45" i="6"/>
  <c r="F45" i="6"/>
  <c r="O45" i="6"/>
  <c r="G45" i="6"/>
  <c r="I45" i="6"/>
  <c r="K45" i="6"/>
  <c r="L45" i="6"/>
  <c r="F24" i="6"/>
  <c r="L24" i="6"/>
  <c r="E24" i="6"/>
  <c r="M24" i="6"/>
  <c r="N24" i="6"/>
  <c r="J24" i="6"/>
  <c r="O24" i="6"/>
  <c r="G24" i="6"/>
  <c r="H24" i="6"/>
  <c r="I24" i="6"/>
  <c r="K24" i="6"/>
  <c r="G7" i="6"/>
  <c r="M7" i="6"/>
  <c r="I7" i="6"/>
  <c r="E7" i="6"/>
  <c r="L7" i="6"/>
  <c r="O7" i="6"/>
  <c r="K7" i="6"/>
  <c r="F7" i="6"/>
  <c r="H7" i="6"/>
  <c r="J7" i="6"/>
  <c r="N7" i="6"/>
  <c r="H49" i="6"/>
  <c r="N49" i="6"/>
  <c r="F49" i="6"/>
  <c r="L49" i="6"/>
  <c r="E49" i="6"/>
  <c r="O49" i="6"/>
  <c r="G49" i="6"/>
  <c r="I49" i="6"/>
  <c r="J49" i="6"/>
  <c r="K49" i="6"/>
  <c r="M49" i="6"/>
  <c r="H8" i="6"/>
  <c r="N8" i="6"/>
  <c r="E8" i="6"/>
  <c r="L8" i="6"/>
  <c r="I8" i="6"/>
  <c r="O8" i="6"/>
  <c r="K8" i="6"/>
  <c r="F8" i="6"/>
  <c r="G8" i="6"/>
  <c r="J8" i="6"/>
  <c r="M8" i="6"/>
  <c r="J4" i="6"/>
  <c r="F4" i="6"/>
  <c r="M4" i="6"/>
  <c r="I4" i="6"/>
  <c r="E4" i="6"/>
  <c r="O4" i="6"/>
  <c r="L4" i="6"/>
  <c r="G4" i="6"/>
  <c r="H4" i="6"/>
  <c r="K4" i="6"/>
  <c r="N4" i="6"/>
  <c r="I44" i="6"/>
  <c r="O44" i="6"/>
  <c r="G44" i="6"/>
  <c r="M44" i="6"/>
  <c r="F44" i="6"/>
  <c r="H44" i="6"/>
  <c r="J44" i="6"/>
  <c r="K44" i="6"/>
  <c r="L44" i="6"/>
  <c r="E44" i="6"/>
  <c r="N44" i="6"/>
  <c r="F28" i="6"/>
  <c r="L28" i="6"/>
  <c r="G28" i="6"/>
  <c r="N28" i="6"/>
  <c r="K28" i="6"/>
  <c r="O28" i="6"/>
  <c r="E28" i="6"/>
  <c r="H28" i="6"/>
  <c r="I28" i="6"/>
  <c r="J28" i="6"/>
  <c r="M28" i="6"/>
  <c r="E40" i="6"/>
  <c r="K40" i="6"/>
  <c r="I40" i="6"/>
  <c r="O40" i="6"/>
  <c r="F40" i="6"/>
  <c r="N40" i="6"/>
  <c r="G40" i="6"/>
  <c r="H40" i="6"/>
  <c r="J40" i="6"/>
  <c r="L40" i="6"/>
  <c r="M40" i="6"/>
  <c r="G25" i="6"/>
  <c r="I25" i="6"/>
  <c r="O25" i="6"/>
  <c r="K25" i="6"/>
  <c r="H25" i="6"/>
  <c r="N25" i="6"/>
  <c r="E25" i="6"/>
  <c r="F25" i="6"/>
  <c r="J25" i="6"/>
  <c r="L25" i="6"/>
  <c r="M25" i="6"/>
  <c r="E17" i="6"/>
  <c r="K17" i="6"/>
  <c r="G17" i="6"/>
  <c r="N17" i="6"/>
  <c r="J17" i="6"/>
  <c r="M17" i="6"/>
  <c r="I17" i="6"/>
  <c r="F17" i="6"/>
  <c r="H17" i="6"/>
  <c r="L17" i="6"/>
  <c r="O17" i="6"/>
  <c r="F18" i="6"/>
  <c r="L18" i="6"/>
  <c r="J18" i="6"/>
  <c r="G18" i="6"/>
  <c r="N18" i="6"/>
  <c r="M18" i="6"/>
  <c r="I18" i="6"/>
  <c r="H18" i="6"/>
  <c r="K18" i="6"/>
  <c r="O18" i="6"/>
  <c r="E18" i="6"/>
  <c r="F12" i="6"/>
  <c r="L12" i="6"/>
  <c r="K12" i="6"/>
  <c r="H12" i="6"/>
  <c r="O12" i="6"/>
  <c r="N12" i="6"/>
  <c r="J12" i="6"/>
  <c r="I12" i="6"/>
  <c r="M12" i="6"/>
  <c r="E12" i="6"/>
  <c r="G12" i="6"/>
  <c r="H43" i="6"/>
  <c r="N43" i="6"/>
  <c r="F43" i="6"/>
  <c r="L43" i="6"/>
  <c r="I43" i="6"/>
  <c r="J43" i="6"/>
  <c r="K43" i="6"/>
  <c r="M43" i="6"/>
  <c r="E43" i="6"/>
  <c r="O43" i="6"/>
  <c r="G43" i="6"/>
  <c r="G48" i="6"/>
  <c r="M48" i="6"/>
  <c r="E48" i="6"/>
  <c r="K48" i="6"/>
  <c r="H48" i="6"/>
  <c r="I48" i="6"/>
  <c r="J48" i="6"/>
  <c r="L48" i="6"/>
  <c r="N48" i="6"/>
  <c r="F48" i="6"/>
  <c r="O48" i="6"/>
  <c r="G42" i="6"/>
  <c r="M42" i="6"/>
  <c r="E42" i="6"/>
  <c r="K42" i="6"/>
  <c r="J42" i="6"/>
  <c r="L42" i="6"/>
  <c r="N42" i="6"/>
  <c r="F42" i="6"/>
  <c r="O42" i="6"/>
  <c r="H42" i="6"/>
  <c r="I42" i="6"/>
  <c r="F34" i="6"/>
  <c r="L34" i="6"/>
  <c r="E34" i="6"/>
  <c r="M34" i="6"/>
  <c r="J34" i="6"/>
  <c r="N34" i="6"/>
  <c r="O34" i="6"/>
  <c r="G34" i="6"/>
  <c r="H34" i="6"/>
  <c r="I34" i="6"/>
  <c r="K34" i="6"/>
  <c r="J16" i="6"/>
  <c r="K16" i="6"/>
  <c r="G16" i="6"/>
  <c r="N16" i="6"/>
  <c r="M16" i="6"/>
  <c r="I16" i="6"/>
  <c r="O16" i="6"/>
  <c r="E16" i="6"/>
  <c r="F16" i="6"/>
  <c r="H16" i="6"/>
  <c r="L16" i="6"/>
  <c r="J26" i="6"/>
  <c r="G26" i="6"/>
  <c r="N26" i="6"/>
  <c r="E26" i="6"/>
  <c r="L26" i="6"/>
  <c r="O26" i="6"/>
  <c r="F26" i="6"/>
  <c r="H26" i="6"/>
  <c r="I26" i="6"/>
  <c r="K26" i="6"/>
  <c r="M26" i="6"/>
  <c r="F6" i="6"/>
  <c r="L6" i="6"/>
  <c r="E6" i="6"/>
  <c r="M6" i="6"/>
  <c r="I6" i="6"/>
  <c r="O6" i="6"/>
  <c r="K6" i="6"/>
  <c r="J6" i="6"/>
  <c r="N6" i="6"/>
  <c r="G6" i="6"/>
  <c r="H6" i="6"/>
  <c r="E23" i="6"/>
  <c r="K23" i="6"/>
  <c r="I23" i="6"/>
  <c r="G23" i="6"/>
  <c r="O23" i="6"/>
  <c r="M23" i="6"/>
  <c r="L23" i="6"/>
  <c r="N23" i="6"/>
  <c r="F23" i="6"/>
  <c r="H23" i="6"/>
  <c r="J23" i="6"/>
  <c r="F47" i="6"/>
  <c r="L47" i="6"/>
  <c r="J47" i="6"/>
  <c r="I47" i="6"/>
  <c r="K47" i="6"/>
  <c r="M47" i="6"/>
  <c r="E47" i="6"/>
  <c r="N47" i="6"/>
  <c r="G47" i="6"/>
  <c r="O47" i="6"/>
  <c r="H47" i="6"/>
  <c r="G19" i="6"/>
  <c r="M19" i="6"/>
  <c r="F19" i="6"/>
  <c r="N19" i="6"/>
  <c r="J19" i="6"/>
  <c r="L19" i="6"/>
  <c r="I19" i="6"/>
  <c r="O19" i="6"/>
  <c r="E19" i="6"/>
  <c r="H19" i="6"/>
  <c r="K19" i="6"/>
  <c r="H36" i="6"/>
  <c r="N36" i="6"/>
  <c r="E36" i="6"/>
  <c r="L36" i="6"/>
  <c r="J36" i="6"/>
  <c r="M36" i="6"/>
  <c r="O36" i="6"/>
  <c r="F36" i="6"/>
  <c r="G36" i="6"/>
  <c r="I36" i="6"/>
  <c r="K36" i="6"/>
  <c r="G29" i="6"/>
  <c r="M29" i="6"/>
  <c r="J29" i="6"/>
  <c r="H29" i="6"/>
  <c r="O29" i="6"/>
  <c r="N29" i="6"/>
  <c r="E29" i="6"/>
  <c r="F29" i="6"/>
  <c r="I29" i="6"/>
  <c r="K29" i="6"/>
  <c r="L29" i="6"/>
  <c r="I9" i="6"/>
  <c r="O9" i="6"/>
  <c r="H9" i="6"/>
  <c r="E9" i="6"/>
  <c r="L9" i="6"/>
  <c r="N9" i="6"/>
  <c r="K9" i="6"/>
  <c r="J9" i="6"/>
  <c r="M9" i="6"/>
  <c r="F9" i="6"/>
  <c r="G9" i="6"/>
  <c r="F41" i="6"/>
  <c r="L41" i="6"/>
  <c r="J41" i="6"/>
  <c r="M41" i="6"/>
  <c r="E41" i="6"/>
  <c r="N41" i="6"/>
  <c r="G41" i="6"/>
  <c r="O41" i="6"/>
  <c r="H41" i="6"/>
  <c r="I41" i="6"/>
  <c r="K41" i="6"/>
  <c r="I21" i="6"/>
  <c r="O21" i="6"/>
  <c r="F21" i="6"/>
  <c r="J21" i="6"/>
  <c r="L21" i="6"/>
  <c r="H21" i="6"/>
  <c r="G21" i="6"/>
  <c r="K21" i="6"/>
  <c r="M21" i="6"/>
  <c r="N21" i="6"/>
  <c r="E21" i="6"/>
  <c r="I31" i="6"/>
  <c r="O31" i="6"/>
  <c r="J31" i="6"/>
  <c r="G31" i="6"/>
  <c r="N31" i="6"/>
  <c r="M31" i="6"/>
  <c r="E31" i="6"/>
  <c r="F31" i="6"/>
  <c r="H31" i="6"/>
  <c r="K31" i="6"/>
  <c r="L31" i="6"/>
  <c r="E46" i="6"/>
  <c r="K46" i="6"/>
  <c r="I46" i="6"/>
  <c r="O46" i="6"/>
  <c r="L46" i="6"/>
  <c r="M46" i="6"/>
  <c r="F46" i="6"/>
  <c r="N46" i="6"/>
  <c r="G46" i="6"/>
  <c r="H46" i="6"/>
  <c r="J46" i="6"/>
  <c r="J10" i="6"/>
  <c r="E10" i="6"/>
  <c r="L10" i="6"/>
  <c r="H10" i="6"/>
  <c r="O10" i="6"/>
  <c r="N10" i="6"/>
  <c r="K10" i="6"/>
  <c r="F10" i="6"/>
  <c r="G10" i="6"/>
  <c r="I10" i="6"/>
  <c r="M10" i="6"/>
  <c r="G13" i="6"/>
  <c r="M13" i="6"/>
  <c r="H13" i="6"/>
  <c r="O13" i="6"/>
  <c r="K13" i="6"/>
  <c r="N13" i="6"/>
  <c r="J13" i="6"/>
  <c r="E13" i="6"/>
  <c r="F13" i="6"/>
  <c r="I13" i="6"/>
  <c r="L13" i="6"/>
  <c r="K2" i="6"/>
  <c r="E2" i="6"/>
  <c r="I2" i="6"/>
  <c r="O2" i="6"/>
  <c r="H2" i="6"/>
  <c r="N2" i="6"/>
  <c r="G2" i="6"/>
  <c r="M2" i="6"/>
  <c r="F2" i="6"/>
  <c r="L2" i="6"/>
  <c r="J2" i="6"/>
  <c r="E11" i="6"/>
  <c r="K11" i="6"/>
  <c r="H11" i="6"/>
  <c r="O11" i="6"/>
  <c r="L11" i="6"/>
  <c r="N11" i="6"/>
  <c r="J11" i="6"/>
  <c r="F11" i="6"/>
  <c r="G11" i="6"/>
  <c r="I11" i="6"/>
  <c r="M11" i="6"/>
  <c r="G50" i="6"/>
  <c r="M50" i="6"/>
  <c r="K50" i="6"/>
  <c r="E50" i="6"/>
  <c r="L50" i="6"/>
  <c r="F50" i="6"/>
  <c r="N50" i="6"/>
  <c r="H50" i="6"/>
  <c r="O50" i="6"/>
  <c r="I50" i="6"/>
  <c r="J50" i="6"/>
  <c r="H20" i="6"/>
  <c r="N20" i="6"/>
  <c r="J20" i="6"/>
  <c r="F20" i="6"/>
  <c r="M20" i="6"/>
  <c r="L20" i="6"/>
  <c r="I20" i="6"/>
  <c r="E20" i="6"/>
  <c r="G20" i="6"/>
  <c r="K20" i="6"/>
  <c r="O20" i="6"/>
  <c r="E5" i="6"/>
  <c r="K5" i="6"/>
  <c r="I5" i="6"/>
  <c r="F5" i="6"/>
  <c r="M5" i="6"/>
  <c r="O5" i="6"/>
  <c r="L5" i="6"/>
  <c r="G5" i="6"/>
  <c r="H5" i="6"/>
  <c r="J5" i="6"/>
  <c r="N5" i="6"/>
  <c r="I38" i="6"/>
  <c r="O38" i="6"/>
  <c r="G38" i="6"/>
  <c r="M38" i="6"/>
  <c r="J38" i="6"/>
  <c r="K38" i="6"/>
  <c r="L38" i="6"/>
  <c r="E38" i="6"/>
  <c r="N38" i="6"/>
  <c r="F38" i="6"/>
  <c r="H38" i="6"/>
  <c r="H30" i="6"/>
  <c r="N30" i="6"/>
  <c r="F30" i="6"/>
  <c r="M30" i="6"/>
  <c r="K30" i="6"/>
  <c r="O30" i="6"/>
  <c r="E30" i="6"/>
  <c r="G30" i="6"/>
  <c r="I30" i="6"/>
  <c r="J30" i="6"/>
  <c r="L30" i="6"/>
  <c r="J39" i="6"/>
  <c r="H39" i="6"/>
  <c r="N39" i="6"/>
  <c r="G39" i="6"/>
  <c r="I39" i="6"/>
  <c r="K39" i="6"/>
  <c r="L39" i="6"/>
  <c r="E39" i="6"/>
  <c r="M39" i="6"/>
  <c r="F39" i="6"/>
  <c r="O39" i="6"/>
  <c r="H51" i="6"/>
  <c r="N51" i="6"/>
  <c r="G51" i="6"/>
  <c r="O51" i="6"/>
  <c r="I51" i="6"/>
  <c r="J51" i="6"/>
  <c r="K51" i="6"/>
  <c r="E51" i="6"/>
  <c r="L51" i="6"/>
  <c r="F51" i="6"/>
  <c r="M51" i="6"/>
  <c r="H37" i="6"/>
  <c r="N37" i="6"/>
  <c r="F37" i="6"/>
  <c r="L37" i="6"/>
  <c r="K37" i="6"/>
  <c r="M37" i="6"/>
  <c r="E37" i="6"/>
  <c r="O37" i="6"/>
  <c r="G37" i="6"/>
  <c r="I37" i="6"/>
  <c r="J37" i="6"/>
  <c r="I3" i="6"/>
  <c r="O3" i="6"/>
  <c r="J3" i="6"/>
  <c r="F3" i="6"/>
  <c r="M3" i="6"/>
  <c r="E3" i="6"/>
  <c r="L3" i="6"/>
  <c r="K3" i="6"/>
  <c r="N3" i="6"/>
  <c r="G3" i="6"/>
  <c r="H3" i="6"/>
  <c r="J22" i="6"/>
  <c r="F22" i="6"/>
  <c r="M22" i="6"/>
  <c r="I22" i="6"/>
  <c r="G22" i="6"/>
  <c r="O22" i="6"/>
  <c r="K22" i="6"/>
  <c r="L22" i="6"/>
  <c r="N22" i="6"/>
  <c r="E22" i="6"/>
  <c r="H22" i="6"/>
  <c r="E33" i="6"/>
  <c r="K33" i="6"/>
  <c r="I33" i="6"/>
  <c r="G33" i="6"/>
  <c r="N33" i="6"/>
  <c r="M33" i="6"/>
  <c r="O33" i="6"/>
  <c r="F33" i="6"/>
  <c r="H33" i="6"/>
  <c r="J33" i="6"/>
  <c r="L33" i="6"/>
  <c r="I15" i="6"/>
  <c r="O15" i="6"/>
  <c r="G15" i="6"/>
  <c r="N15" i="6"/>
  <c r="K15" i="6"/>
  <c r="M15" i="6"/>
  <c r="J15" i="6"/>
  <c r="H15" i="6"/>
  <c r="L15" i="6"/>
  <c r="E15" i="6"/>
  <c r="F15" i="6"/>
  <c r="H14" i="6"/>
  <c r="N14" i="6"/>
  <c r="K14" i="6"/>
  <c r="G14" i="6"/>
  <c r="O14" i="6"/>
  <c r="M14" i="6"/>
  <c r="J14" i="6"/>
  <c r="E14" i="6"/>
  <c r="F14" i="6"/>
  <c r="I14" i="6"/>
  <c r="L14" i="6"/>
  <c r="J32" i="6"/>
  <c r="F32" i="6"/>
  <c r="M32" i="6"/>
  <c r="K32" i="6"/>
  <c r="N32" i="6"/>
  <c r="E32" i="6"/>
  <c r="O32" i="6"/>
  <c r="G32" i="6"/>
  <c r="H32" i="6"/>
  <c r="I32" i="6"/>
  <c r="L32" i="6"/>
  <c r="H43" i="4"/>
  <c r="N43" i="4"/>
  <c r="G43" i="4"/>
  <c r="I43" i="4"/>
  <c r="J43" i="4"/>
  <c r="E43" i="4"/>
  <c r="L43" i="4"/>
  <c r="D43" i="4"/>
  <c r="F43" i="4"/>
  <c r="M43" i="4"/>
  <c r="K43" i="4"/>
  <c r="D33" i="4"/>
  <c r="J33" i="4"/>
  <c r="I33" i="4"/>
  <c r="K33" i="4"/>
  <c r="E33" i="4"/>
  <c r="L33" i="4"/>
  <c r="G33" i="4"/>
  <c r="N33" i="4"/>
  <c r="F33" i="4"/>
  <c r="H33" i="4"/>
  <c r="M33" i="4"/>
  <c r="R33" i="4" s="1"/>
  <c r="G30" i="4"/>
  <c r="M30" i="4"/>
  <c r="R30" i="4" s="1"/>
  <c r="F30" i="4"/>
  <c r="N30" i="4"/>
  <c r="H30" i="4"/>
  <c r="I30" i="4"/>
  <c r="D30" i="4"/>
  <c r="K30" i="4"/>
  <c r="L30" i="4"/>
  <c r="E30" i="4"/>
  <c r="J30" i="4"/>
  <c r="F41" i="4"/>
  <c r="L41" i="4"/>
  <c r="H41" i="4"/>
  <c r="I41" i="4"/>
  <c r="J41" i="4"/>
  <c r="E41" i="4"/>
  <c r="M41" i="4"/>
  <c r="R41" i="4" s="1"/>
  <c r="D41" i="4"/>
  <c r="K41" i="4"/>
  <c r="G41" i="4"/>
  <c r="N41" i="4"/>
  <c r="G51" i="4"/>
  <c r="M51" i="4"/>
  <c r="R51" i="4" s="1"/>
  <c r="H51" i="4"/>
  <c r="N51" i="4"/>
  <c r="I51" i="4"/>
  <c r="E51" i="4"/>
  <c r="K51" i="4"/>
  <c r="L51" i="4"/>
  <c r="D51" i="4"/>
  <c r="F51" i="4"/>
  <c r="J51" i="4"/>
  <c r="E34" i="4"/>
  <c r="K34" i="4"/>
  <c r="F34" i="4"/>
  <c r="M34" i="4"/>
  <c r="G34" i="4"/>
  <c r="N34" i="4"/>
  <c r="H34" i="4"/>
  <c r="J34" i="4"/>
  <c r="L34" i="4"/>
  <c r="D34" i="4"/>
  <c r="I34" i="4"/>
  <c r="H4" i="4"/>
  <c r="N4" i="4"/>
  <c r="I4" i="4"/>
  <c r="E4" i="4"/>
  <c r="K4" i="4"/>
  <c r="G4" i="4"/>
  <c r="J4" i="4"/>
  <c r="L4" i="4"/>
  <c r="M4" i="4"/>
  <c r="R4" i="4" s="1"/>
  <c r="D4" i="4"/>
  <c r="F4" i="4"/>
  <c r="G3" i="4"/>
  <c r="M3" i="4"/>
  <c r="H3" i="4"/>
  <c r="N3" i="4"/>
  <c r="D3" i="4"/>
  <c r="J3" i="4"/>
  <c r="F3" i="4"/>
  <c r="L3" i="4"/>
  <c r="I3" i="4"/>
  <c r="K3" i="4"/>
  <c r="E3" i="4"/>
  <c r="F47" i="4"/>
  <c r="L47" i="4"/>
  <c r="G47" i="4"/>
  <c r="N47" i="4"/>
  <c r="H47" i="4"/>
  <c r="I47" i="4"/>
  <c r="D47" i="4"/>
  <c r="K47" i="4"/>
  <c r="E47" i="4"/>
  <c r="J47" i="4"/>
  <c r="M47" i="4"/>
  <c r="R47" i="4" s="1"/>
  <c r="G48" i="4"/>
  <c r="J48" i="4"/>
  <c r="D48" i="4"/>
  <c r="K48" i="4"/>
  <c r="E48" i="4"/>
  <c r="L48" i="4"/>
  <c r="H48" i="4"/>
  <c r="N48" i="4"/>
  <c r="I48" i="4"/>
  <c r="M48" i="4"/>
  <c r="F48" i="4"/>
  <c r="F17" i="4"/>
  <c r="L17" i="4"/>
  <c r="E17" i="4"/>
  <c r="M17" i="4"/>
  <c r="R17" i="4" s="1"/>
  <c r="G17" i="4"/>
  <c r="N17" i="4"/>
  <c r="H17" i="4"/>
  <c r="I17" i="4"/>
  <c r="J17" i="4"/>
  <c r="D17" i="4"/>
  <c r="K17" i="4"/>
  <c r="F50" i="4"/>
  <c r="L50" i="4"/>
  <c r="G50" i="4"/>
  <c r="M50" i="4"/>
  <c r="H50" i="4"/>
  <c r="N50" i="4"/>
  <c r="D50" i="4"/>
  <c r="J50" i="4"/>
  <c r="E50" i="4"/>
  <c r="I50" i="4"/>
  <c r="K50" i="4"/>
  <c r="E16" i="4"/>
  <c r="K16" i="4"/>
  <c r="I16" i="4"/>
  <c r="M16" i="4"/>
  <c r="R16" i="4" s="1"/>
  <c r="J16" i="4"/>
  <c r="F16" i="4"/>
  <c r="D16" i="4"/>
  <c r="L16" i="4"/>
  <c r="G16" i="4"/>
  <c r="N16" i="4"/>
  <c r="H16" i="4"/>
  <c r="E40" i="4"/>
  <c r="K40" i="4"/>
  <c r="D40" i="4"/>
  <c r="L40" i="4"/>
  <c r="F40" i="4"/>
  <c r="M40" i="4"/>
  <c r="G40" i="4"/>
  <c r="N40" i="4"/>
  <c r="I40" i="4"/>
  <c r="J40" i="4"/>
  <c r="H40" i="4"/>
  <c r="F8" i="4"/>
  <c r="L8" i="4"/>
  <c r="G8" i="4"/>
  <c r="M8" i="4"/>
  <c r="R8" i="4" s="1"/>
  <c r="I8" i="4"/>
  <c r="K8" i="4"/>
  <c r="E8" i="4"/>
  <c r="N8" i="4"/>
  <c r="D8" i="4"/>
  <c r="H8" i="4"/>
  <c r="J8" i="4"/>
  <c r="F29" i="4"/>
  <c r="L29" i="4"/>
  <c r="J29" i="4"/>
  <c r="D29" i="4"/>
  <c r="K29" i="4"/>
  <c r="E29" i="4"/>
  <c r="M29" i="4"/>
  <c r="H29" i="4"/>
  <c r="G29" i="4"/>
  <c r="I29" i="4"/>
  <c r="N29" i="4"/>
  <c r="G42" i="4"/>
  <c r="M42" i="4"/>
  <c r="R42" i="4" s="1"/>
  <c r="D42" i="4"/>
  <c r="K42" i="4"/>
  <c r="E42" i="4"/>
  <c r="L42" i="4"/>
  <c r="F42" i="4"/>
  <c r="N42" i="4"/>
  <c r="I42" i="4"/>
  <c r="J42" i="4"/>
  <c r="H42" i="4"/>
  <c r="I26" i="4"/>
  <c r="G26" i="4"/>
  <c r="N26" i="4"/>
  <c r="H26" i="4"/>
  <c r="D26" i="4"/>
  <c r="J26" i="4"/>
  <c r="K26" i="4"/>
  <c r="E26" i="4"/>
  <c r="L26" i="4"/>
  <c r="F26" i="4"/>
  <c r="M26" i="4"/>
  <c r="R26" i="4" s="1"/>
  <c r="G36" i="4"/>
  <c r="M36" i="4"/>
  <c r="R36" i="4" s="1"/>
  <c r="E36" i="4"/>
  <c r="L36" i="4"/>
  <c r="F36" i="4"/>
  <c r="N36" i="4"/>
  <c r="H36" i="4"/>
  <c r="J36" i="4"/>
  <c r="K36" i="4"/>
  <c r="D36" i="4"/>
  <c r="I36" i="4"/>
  <c r="D39" i="4"/>
  <c r="J39" i="4"/>
  <c r="H39" i="4"/>
  <c r="I39" i="4"/>
  <c r="K39" i="4"/>
  <c r="F39" i="4"/>
  <c r="M39" i="4"/>
  <c r="R39" i="4" s="1"/>
  <c r="E39" i="4"/>
  <c r="G39" i="4"/>
  <c r="N39" i="4"/>
  <c r="L39" i="4"/>
  <c r="G18" i="4"/>
  <c r="M18" i="4"/>
  <c r="R18" i="4" s="1"/>
  <c r="I18" i="4"/>
  <c r="L18" i="4"/>
  <c r="J18" i="4"/>
  <c r="E18" i="4"/>
  <c r="D18" i="4"/>
  <c r="K18" i="4"/>
  <c r="F18" i="4"/>
  <c r="N18" i="4"/>
  <c r="H18" i="4"/>
  <c r="H31" i="4"/>
  <c r="N31" i="4"/>
  <c r="J31" i="4"/>
  <c r="D31" i="4"/>
  <c r="K31" i="4"/>
  <c r="E31" i="4"/>
  <c r="L31" i="4"/>
  <c r="G31" i="4"/>
  <c r="M31" i="4"/>
  <c r="R31" i="4" s="1"/>
  <c r="F31" i="4"/>
  <c r="I31" i="4"/>
  <c r="D21" i="4"/>
  <c r="J21" i="4"/>
  <c r="E21" i="4"/>
  <c r="L21" i="4"/>
  <c r="F21" i="4"/>
  <c r="M21" i="4"/>
  <c r="R21" i="4" s="1"/>
  <c r="G21" i="4"/>
  <c r="N21" i="4"/>
  <c r="H21" i="4"/>
  <c r="I21" i="4"/>
  <c r="K21" i="4"/>
  <c r="D27" i="4"/>
  <c r="J27" i="4"/>
  <c r="K27" i="4"/>
  <c r="N27" i="4"/>
  <c r="E27" i="4"/>
  <c r="L27" i="4"/>
  <c r="F27" i="4"/>
  <c r="M27" i="4"/>
  <c r="R27" i="4" s="1"/>
  <c r="H27" i="4"/>
  <c r="I27" i="4"/>
  <c r="G27" i="4"/>
  <c r="I5" i="4"/>
  <c r="D5" i="4"/>
  <c r="J5" i="4"/>
  <c r="F5" i="4"/>
  <c r="L5" i="4"/>
  <c r="H5" i="4"/>
  <c r="K5" i="4"/>
  <c r="N5" i="4"/>
  <c r="M5" i="4"/>
  <c r="R5" i="4" s="1"/>
  <c r="E5" i="4"/>
  <c r="G5" i="4"/>
  <c r="H10" i="4"/>
  <c r="N10" i="4"/>
  <c r="E10" i="4"/>
  <c r="K10" i="4"/>
  <c r="L10" i="4"/>
  <c r="D10" i="4"/>
  <c r="M10" i="4"/>
  <c r="R10" i="4" s="1"/>
  <c r="F10" i="4"/>
  <c r="G10" i="4"/>
  <c r="I10" i="4"/>
  <c r="J10" i="4"/>
  <c r="J2" i="4"/>
  <c r="I2" i="4"/>
  <c r="N2" i="4"/>
  <c r="H2" i="4"/>
  <c r="L2" i="4"/>
  <c r="F2" i="4"/>
  <c r="M2" i="4"/>
  <c r="R2" i="4" s="1"/>
  <c r="K2" i="4"/>
  <c r="E2" i="4"/>
  <c r="G2" i="4"/>
  <c r="G24" i="4"/>
  <c r="M24" i="4"/>
  <c r="R24" i="4" s="1"/>
  <c r="H24" i="4"/>
  <c r="I24" i="4"/>
  <c r="D24" i="4"/>
  <c r="J24" i="4"/>
  <c r="K24" i="4"/>
  <c r="E24" i="4"/>
  <c r="L24" i="4"/>
  <c r="N24" i="4"/>
  <c r="F24" i="4"/>
  <c r="E22" i="4"/>
  <c r="K22" i="4"/>
  <c r="H22" i="4"/>
  <c r="I22" i="4"/>
  <c r="D22" i="4"/>
  <c r="J22" i="4"/>
  <c r="L22" i="4"/>
  <c r="F22" i="4"/>
  <c r="M22" i="4"/>
  <c r="R22" i="4" s="1"/>
  <c r="G22" i="4"/>
  <c r="N22" i="4"/>
  <c r="F35" i="4"/>
  <c r="L35" i="4"/>
  <c r="I35" i="4"/>
  <c r="J35" i="4"/>
  <c r="D35" i="4"/>
  <c r="K35" i="4"/>
  <c r="G35" i="4"/>
  <c r="N35" i="4"/>
  <c r="E35" i="4"/>
  <c r="M35" i="4"/>
  <c r="H35" i="4"/>
  <c r="E13" i="4"/>
  <c r="H13" i="4"/>
  <c r="N13" i="4"/>
  <c r="F13" i="4"/>
  <c r="M13" i="4"/>
  <c r="G13" i="4"/>
  <c r="J13" i="4"/>
  <c r="I13" i="4"/>
  <c r="K13" i="4"/>
  <c r="D13" i="4"/>
  <c r="L13" i="4"/>
  <c r="I44" i="4"/>
  <c r="D44" i="4"/>
  <c r="K44" i="4"/>
  <c r="E44" i="4"/>
  <c r="L44" i="4"/>
  <c r="F44" i="4"/>
  <c r="M44" i="4"/>
  <c r="R44" i="4" s="1"/>
  <c r="H44" i="4"/>
  <c r="J44" i="4"/>
  <c r="N44" i="4"/>
  <c r="G44" i="4"/>
  <c r="I20" i="4"/>
  <c r="H20" i="4"/>
  <c r="L20" i="4"/>
  <c r="J20" i="4"/>
  <c r="E20" i="4"/>
  <c r="D20" i="4"/>
  <c r="K20" i="4"/>
  <c r="F20" i="4"/>
  <c r="M20" i="4"/>
  <c r="G20" i="4"/>
  <c r="N20" i="4"/>
  <c r="E49" i="4"/>
  <c r="K49" i="4"/>
  <c r="F49" i="4"/>
  <c r="L49" i="4"/>
  <c r="G49" i="4"/>
  <c r="M49" i="4"/>
  <c r="I49" i="4"/>
  <c r="D49" i="4"/>
  <c r="J49" i="4"/>
  <c r="N49" i="4"/>
  <c r="H49" i="4"/>
  <c r="E28" i="4"/>
  <c r="K28" i="4"/>
  <c r="G28" i="4"/>
  <c r="N28" i="4"/>
  <c r="H28" i="4"/>
  <c r="I28" i="4"/>
  <c r="D28" i="4"/>
  <c r="L28" i="4"/>
  <c r="M28" i="4"/>
  <c r="R28" i="4" s="1"/>
  <c r="F28" i="4"/>
  <c r="J28" i="4"/>
  <c r="I14" i="4"/>
  <c r="J14" i="4"/>
  <c r="F14" i="4"/>
  <c r="D14" i="4"/>
  <c r="K14" i="4"/>
  <c r="M14" i="4"/>
  <c r="E14" i="4"/>
  <c r="L14" i="4"/>
  <c r="G14" i="4"/>
  <c r="N14" i="4"/>
  <c r="H14" i="4"/>
  <c r="H25" i="4"/>
  <c r="N25" i="4"/>
  <c r="D25" i="4"/>
  <c r="K25" i="4"/>
  <c r="G25" i="4"/>
  <c r="E25" i="4"/>
  <c r="L25" i="4"/>
  <c r="F25" i="4"/>
  <c r="M25" i="4"/>
  <c r="R25" i="4" s="1"/>
  <c r="I25" i="4"/>
  <c r="J25" i="4"/>
  <c r="D12" i="4"/>
  <c r="J12" i="4"/>
  <c r="G12" i="4"/>
  <c r="M12" i="4"/>
  <c r="R12" i="4" s="1"/>
  <c r="H12" i="4"/>
  <c r="I12" i="4"/>
  <c r="K12" i="4"/>
  <c r="L12" i="4"/>
  <c r="E12" i="4"/>
  <c r="N12" i="4"/>
  <c r="F12" i="4"/>
  <c r="H19" i="4"/>
  <c r="N19" i="4"/>
  <c r="E19" i="4"/>
  <c r="L19" i="4"/>
  <c r="F19" i="4"/>
  <c r="M19" i="4"/>
  <c r="G19" i="4"/>
  <c r="I19" i="4"/>
  <c r="J19" i="4"/>
  <c r="D19" i="4"/>
  <c r="K19" i="4"/>
  <c r="D6" i="4"/>
  <c r="J6" i="4"/>
  <c r="E6" i="4"/>
  <c r="K6" i="4"/>
  <c r="G6" i="4"/>
  <c r="M6" i="4"/>
  <c r="I6" i="4"/>
  <c r="L6" i="4"/>
  <c r="N6" i="4"/>
  <c r="F6" i="4"/>
  <c r="H6" i="4"/>
  <c r="H37" i="4"/>
  <c r="N37" i="4"/>
  <c r="I37" i="4"/>
  <c r="J37" i="4"/>
  <c r="D37" i="4"/>
  <c r="K37" i="4"/>
  <c r="F37" i="4"/>
  <c r="M37" i="4"/>
  <c r="R37" i="4" s="1"/>
  <c r="E37" i="4"/>
  <c r="G37" i="4"/>
  <c r="L37" i="4"/>
  <c r="I11" i="4"/>
  <c r="F11" i="4"/>
  <c r="L11" i="4"/>
  <c r="J11" i="4"/>
  <c r="E11" i="4"/>
  <c r="K11" i="4"/>
  <c r="N11" i="4"/>
  <c r="D11" i="4"/>
  <c r="M11" i="4"/>
  <c r="R11" i="4" s="1"/>
  <c r="G11" i="4"/>
  <c r="H11" i="4"/>
  <c r="D15" i="4"/>
  <c r="J15" i="4"/>
  <c r="F15" i="4"/>
  <c r="M15" i="4"/>
  <c r="R15" i="4" s="1"/>
  <c r="G15" i="4"/>
  <c r="N15" i="4"/>
  <c r="H15" i="4"/>
  <c r="I15" i="4"/>
  <c r="K15" i="4"/>
  <c r="E15" i="4"/>
  <c r="L15" i="4"/>
  <c r="D45" i="4"/>
  <c r="J45" i="4"/>
  <c r="G45" i="4"/>
  <c r="N45" i="4"/>
  <c r="H45" i="4"/>
  <c r="I45" i="4"/>
  <c r="E45" i="4"/>
  <c r="L45" i="4"/>
  <c r="K45" i="4"/>
  <c r="F45" i="4"/>
  <c r="M45" i="4"/>
  <c r="R45" i="4" s="1"/>
  <c r="E46" i="4"/>
  <c r="K46" i="4"/>
  <c r="J46" i="4"/>
  <c r="D46" i="4"/>
  <c r="L46" i="4"/>
  <c r="F46" i="4"/>
  <c r="M46" i="4"/>
  <c r="R46" i="4" s="1"/>
  <c r="H46" i="4"/>
  <c r="I46" i="4"/>
  <c r="N46" i="4"/>
  <c r="G46" i="4"/>
  <c r="G9" i="4"/>
  <c r="M9" i="4"/>
  <c r="H9" i="4"/>
  <c r="N9" i="4"/>
  <c r="D9" i="4"/>
  <c r="J9" i="4"/>
  <c r="L9" i="4"/>
  <c r="F9" i="4"/>
  <c r="E9" i="4"/>
  <c r="I9" i="4"/>
  <c r="K9" i="4"/>
  <c r="F23" i="4"/>
  <c r="L23" i="4"/>
  <c r="D23" i="4"/>
  <c r="K23" i="4"/>
  <c r="H23" i="4"/>
  <c r="E23" i="4"/>
  <c r="M23" i="4"/>
  <c r="R23" i="4" s="1"/>
  <c r="G23" i="4"/>
  <c r="N23" i="4"/>
  <c r="I23" i="4"/>
  <c r="J23" i="4"/>
  <c r="I38" i="4"/>
  <c r="E38" i="4"/>
  <c r="L38" i="4"/>
  <c r="F38" i="4"/>
  <c r="M38" i="4"/>
  <c r="R38" i="4" s="1"/>
  <c r="G38" i="4"/>
  <c r="N38" i="4"/>
  <c r="J38" i="4"/>
  <c r="K38" i="4"/>
  <c r="D38" i="4"/>
  <c r="H38" i="4"/>
  <c r="I32" i="4"/>
  <c r="F32" i="4"/>
  <c r="M32" i="4"/>
  <c r="G32" i="4"/>
  <c r="N32" i="4"/>
  <c r="H32" i="4"/>
  <c r="D32" i="4"/>
  <c r="K32" i="4"/>
  <c r="L32" i="4"/>
  <c r="E32" i="4"/>
  <c r="J32" i="4"/>
  <c r="E7" i="4"/>
  <c r="K7" i="4"/>
  <c r="F7" i="4"/>
  <c r="L7" i="4"/>
  <c r="H7" i="4"/>
  <c r="N7" i="4"/>
  <c r="R7" i="4" s="1"/>
  <c r="J7" i="4"/>
  <c r="M7" i="4"/>
  <c r="D7" i="4"/>
  <c r="G7" i="4"/>
  <c r="I7" i="4"/>
  <c r="Q44" i="6"/>
  <c r="C44" i="6"/>
  <c r="D44" i="6"/>
  <c r="P44" i="6"/>
  <c r="C1" i="6"/>
  <c r="L1" i="6"/>
  <c r="F1" i="6"/>
  <c r="O1" i="6"/>
  <c r="I1" i="6"/>
  <c r="N1" i="6"/>
  <c r="H1" i="6"/>
  <c r="P1" i="6"/>
  <c r="D1" i="6"/>
  <c r="M1" i="6"/>
  <c r="J1" i="6"/>
  <c r="G1" i="6"/>
  <c r="Q1" i="6"/>
  <c r="E1" i="6"/>
  <c r="K1" i="6"/>
  <c r="P4" i="4"/>
  <c r="Q4" i="4"/>
  <c r="P3" i="4"/>
  <c r="Q3" i="4"/>
  <c r="Q28" i="6"/>
  <c r="C28" i="6"/>
  <c r="D28" i="6"/>
  <c r="P28" i="6"/>
  <c r="Q40" i="4"/>
  <c r="P40" i="4"/>
  <c r="P8" i="4"/>
  <c r="Q8" i="4"/>
  <c r="Q26" i="6"/>
  <c r="D26" i="6"/>
  <c r="P26" i="6"/>
  <c r="C26" i="6"/>
  <c r="Q46" i="6"/>
  <c r="D46" i="6"/>
  <c r="P46" i="6"/>
  <c r="C46" i="6"/>
  <c r="Q10" i="6"/>
  <c r="P10" i="6"/>
  <c r="C10" i="6"/>
  <c r="D10" i="6"/>
  <c r="Q13" i="6"/>
  <c r="C13" i="6"/>
  <c r="D13" i="6"/>
  <c r="P13" i="6"/>
  <c r="Q50" i="6"/>
  <c r="D50" i="6"/>
  <c r="P50" i="6"/>
  <c r="C50" i="6"/>
  <c r="P20" i="4"/>
  <c r="Q20" i="4"/>
  <c r="Q39" i="6"/>
  <c r="C39" i="6"/>
  <c r="D39" i="6"/>
  <c r="P39" i="6"/>
  <c r="P1" i="4"/>
  <c r="Q1" i="4"/>
  <c r="Q37" i="6"/>
  <c r="C37" i="6"/>
  <c r="D37" i="6"/>
  <c r="P37" i="6"/>
  <c r="Q22" i="6"/>
  <c r="D22" i="6"/>
  <c r="P22" i="6"/>
  <c r="C22" i="6"/>
  <c r="Q33" i="6"/>
  <c r="C33" i="6"/>
  <c r="D33" i="6"/>
  <c r="P33" i="6"/>
  <c r="P23" i="4"/>
  <c r="Q23" i="4"/>
  <c r="P38" i="4"/>
  <c r="Q38" i="4"/>
  <c r="Q35" i="6"/>
  <c r="C35" i="6"/>
  <c r="D35" i="6"/>
  <c r="P35" i="6"/>
  <c r="Q24" i="6"/>
  <c r="C24" i="6"/>
  <c r="D24" i="6"/>
  <c r="P24" i="6"/>
  <c r="Q7" i="6"/>
  <c r="P7" i="6"/>
  <c r="C7" i="6"/>
  <c r="D7" i="6"/>
  <c r="Q34" i="4"/>
  <c r="P34" i="4"/>
  <c r="Q4" i="6"/>
  <c r="P4" i="6"/>
  <c r="C4" i="6"/>
  <c r="D4" i="6"/>
  <c r="Q17" i="6"/>
  <c r="C17" i="6"/>
  <c r="D17" i="6"/>
  <c r="P17" i="6"/>
  <c r="Q18" i="6"/>
  <c r="D18" i="6"/>
  <c r="P18" i="6"/>
  <c r="C18" i="6"/>
  <c r="P47" i="4"/>
  <c r="Q47" i="4"/>
  <c r="Q42" i="6"/>
  <c r="D42" i="6"/>
  <c r="P42" i="6"/>
  <c r="C42" i="6"/>
  <c r="Q34" i="6"/>
  <c r="D34" i="6"/>
  <c r="P34" i="6"/>
  <c r="C34" i="6"/>
  <c r="Q16" i="6"/>
  <c r="C16" i="6"/>
  <c r="D16" i="6"/>
  <c r="P16" i="6"/>
  <c r="P16" i="4"/>
  <c r="Q16" i="4"/>
  <c r="Q19" i="4"/>
  <c r="P19" i="4"/>
  <c r="Q38" i="6"/>
  <c r="D38" i="6"/>
  <c r="P38" i="6"/>
  <c r="C38" i="6"/>
  <c r="Q31" i="6"/>
  <c r="C31" i="6"/>
  <c r="D31" i="6"/>
  <c r="P31" i="6"/>
  <c r="Q37" i="4"/>
  <c r="P37" i="4"/>
  <c r="P35" i="4"/>
  <c r="Q35" i="4"/>
  <c r="P11" i="4"/>
  <c r="Q11" i="4"/>
  <c r="C2" i="6"/>
  <c r="Q2" i="6"/>
  <c r="P2" i="6"/>
  <c r="D2" i="6"/>
  <c r="P13" i="4"/>
  <c r="Q13" i="4"/>
  <c r="P15" i="4"/>
  <c r="Q15" i="4"/>
  <c r="Q11" i="6"/>
  <c r="P11" i="6"/>
  <c r="C11" i="6"/>
  <c r="D11" i="6"/>
  <c r="P44" i="4"/>
  <c r="Q44" i="4"/>
  <c r="Q49" i="4"/>
  <c r="P49" i="4"/>
  <c r="P45" i="4"/>
  <c r="Q45" i="4"/>
  <c r="Q46" i="4"/>
  <c r="P46" i="4"/>
  <c r="Q51" i="6"/>
  <c r="C51" i="6"/>
  <c r="D51" i="6"/>
  <c r="P51" i="6"/>
  <c r="C3" i="6"/>
  <c r="P3" i="6"/>
  <c r="D3" i="6"/>
  <c r="Q3" i="6"/>
  <c r="Q9" i="4"/>
  <c r="P9" i="4"/>
  <c r="Q15" i="6"/>
  <c r="C15" i="6"/>
  <c r="D15" i="6"/>
  <c r="P15" i="6"/>
  <c r="Q14" i="6"/>
  <c r="D14" i="6"/>
  <c r="P14" i="6"/>
  <c r="C14" i="6"/>
  <c r="Q32" i="6"/>
  <c r="C32" i="6"/>
  <c r="D32" i="6"/>
  <c r="P32" i="6"/>
  <c r="Q2" i="4"/>
  <c r="P2" i="4"/>
  <c r="Q45" i="6"/>
  <c r="C45" i="6"/>
  <c r="D45" i="6"/>
  <c r="P45" i="6"/>
  <c r="Q43" i="4"/>
  <c r="P43" i="4"/>
  <c r="P33" i="4"/>
  <c r="Q33" i="4"/>
  <c r="P30" i="4"/>
  <c r="Q30" i="4"/>
  <c r="P41" i="4"/>
  <c r="Q41" i="4"/>
  <c r="P51" i="4"/>
  <c r="Q51" i="4"/>
  <c r="Q49" i="6"/>
  <c r="C49" i="6"/>
  <c r="D49" i="6"/>
  <c r="P49" i="6"/>
  <c r="Q8" i="6"/>
  <c r="P8" i="6"/>
  <c r="D8" i="6"/>
  <c r="C8" i="6"/>
  <c r="Q12" i="6"/>
  <c r="C12" i="6"/>
  <c r="D12" i="6"/>
  <c r="P12" i="6"/>
  <c r="Q43" i="6"/>
  <c r="C43" i="6"/>
  <c r="D43" i="6"/>
  <c r="P43" i="6"/>
  <c r="P48" i="4"/>
  <c r="Q48" i="4"/>
  <c r="Q48" i="6"/>
  <c r="C48" i="6"/>
  <c r="D48" i="6"/>
  <c r="P48" i="6"/>
  <c r="P17" i="4"/>
  <c r="Q17" i="4"/>
  <c r="P50" i="4"/>
  <c r="Q50" i="4"/>
  <c r="P12" i="4"/>
  <c r="Q12" i="4"/>
  <c r="P29" i="4"/>
  <c r="Q29" i="4"/>
  <c r="P24" i="4"/>
  <c r="Q24" i="4"/>
  <c r="Q6" i="6"/>
  <c r="D6" i="6"/>
  <c r="P6" i="6"/>
  <c r="C6" i="6"/>
  <c r="Q40" i="6"/>
  <c r="C40" i="6"/>
  <c r="D40" i="6"/>
  <c r="P40" i="6"/>
  <c r="P6" i="4"/>
  <c r="Q6" i="4"/>
  <c r="P42" i="4"/>
  <c r="Q42" i="4"/>
  <c r="Q22" i="4"/>
  <c r="P22" i="4"/>
  <c r="P26" i="4"/>
  <c r="Q26" i="4"/>
  <c r="Q27" i="6"/>
  <c r="C27" i="6"/>
  <c r="D27" i="6"/>
  <c r="P27" i="6"/>
  <c r="Q23" i="6"/>
  <c r="C23" i="6"/>
  <c r="D23" i="6"/>
  <c r="P23" i="6"/>
  <c r="Q25" i="6"/>
  <c r="C25" i="6"/>
  <c r="D25" i="6"/>
  <c r="P25" i="6"/>
  <c r="P36" i="4"/>
  <c r="Q36" i="4"/>
  <c r="P39" i="4"/>
  <c r="Q39" i="4"/>
  <c r="Q30" i="6"/>
  <c r="D30" i="6"/>
  <c r="P30" i="6"/>
  <c r="C30" i="6"/>
  <c r="Q47" i="6"/>
  <c r="C47" i="6"/>
  <c r="D47" i="6"/>
  <c r="P47" i="6"/>
  <c r="Q19" i="6"/>
  <c r="C19" i="6"/>
  <c r="D19" i="6"/>
  <c r="P19" i="6"/>
  <c r="Q36" i="6"/>
  <c r="C36" i="6"/>
  <c r="D36" i="6"/>
  <c r="P36" i="6"/>
  <c r="P18" i="4"/>
  <c r="Q18" i="4"/>
  <c r="Q31" i="4"/>
  <c r="P31" i="4"/>
  <c r="Q29" i="6"/>
  <c r="C29" i="6"/>
  <c r="D29" i="6"/>
  <c r="P29" i="6"/>
  <c r="P21" i="4"/>
  <c r="Q21" i="4"/>
  <c r="Q9" i="6"/>
  <c r="D9" i="6"/>
  <c r="P9" i="6"/>
  <c r="C9" i="6"/>
  <c r="P27" i="4"/>
  <c r="Q27" i="4"/>
  <c r="Q5" i="4"/>
  <c r="P5" i="4"/>
  <c r="Q41" i="6"/>
  <c r="C41" i="6"/>
  <c r="D41" i="6"/>
  <c r="P41" i="6"/>
  <c r="P10" i="4"/>
  <c r="Q10" i="4"/>
  <c r="Q21" i="6"/>
  <c r="C21" i="6"/>
  <c r="D21" i="6"/>
  <c r="P21" i="6"/>
  <c r="Q28" i="4"/>
  <c r="P28" i="4"/>
  <c r="Q20" i="6"/>
  <c r="C20" i="6"/>
  <c r="D20" i="6"/>
  <c r="P20" i="6"/>
  <c r="Q5" i="6"/>
  <c r="P5" i="6"/>
  <c r="C5" i="6"/>
  <c r="D5" i="6"/>
  <c r="Q14" i="4"/>
  <c r="P14" i="4"/>
  <c r="Q25" i="4"/>
  <c r="P25" i="4"/>
  <c r="P32" i="4"/>
  <c r="Q32" i="4"/>
  <c r="P7" i="4"/>
  <c r="Q7" i="4"/>
  <c r="O43" i="4"/>
  <c r="R43" i="4"/>
  <c r="O33" i="4"/>
  <c r="O30" i="4"/>
  <c r="O41" i="4"/>
  <c r="O36" i="4"/>
  <c r="O39" i="4"/>
  <c r="C18" i="4"/>
  <c r="O18" i="4"/>
  <c r="O31" i="4"/>
  <c r="O21" i="4"/>
  <c r="R35" i="4"/>
  <c r="O35" i="4"/>
  <c r="C11" i="4"/>
  <c r="O11" i="4"/>
  <c r="O13" i="4"/>
  <c r="C13" i="4"/>
  <c r="R13" i="4"/>
  <c r="O15" i="4"/>
  <c r="C15" i="4"/>
  <c r="O44" i="4"/>
  <c r="R20" i="4"/>
  <c r="O20" i="4"/>
  <c r="O49" i="4"/>
  <c r="R49" i="4"/>
  <c r="O28" i="4"/>
  <c r="C14" i="4"/>
  <c r="R14" i="4"/>
  <c r="O14" i="4"/>
  <c r="O25" i="4"/>
  <c r="O45" i="4"/>
  <c r="O46" i="4"/>
  <c r="L1" i="4"/>
  <c r="F1" i="4"/>
  <c r="G1" i="4"/>
  <c r="K1" i="4"/>
  <c r="E1" i="4"/>
  <c r="J1" i="4"/>
  <c r="D1" i="4"/>
  <c r="O1" i="4"/>
  <c r="I1" i="4"/>
  <c r="C1" i="4"/>
  <c r="M1" i="4"/>
  <c r="N1" i="4"/>
  <c r="H1" i="4"/>
  <c r="R9" i="4"/>
  <c r="O9" i="4"/>
  <c r="O23" i="4"/>
  <c r="O38" i="4"/>
  <c r="R32" i="4"/>
  <c r="O32" i="4"/>
  <c r="O7" i="4"/>
  <c r="O4" i="4"/>
  <c r="O3" i="4"/>
  <c r="O40" i="4"/>
  <c r="R40" i="4"/>
  <c r="O8" i="4"/>
  <c r="O2" i="4"/>
  <c r="O51" i="4"/>
  <c r="O34" i="4"/>
  <c r="R34" i="4"/>
  <c r="O47" i="4"/>
  <c r="R48" i="4"/>
  <c r="O48" i="4"/>
  <c r="C17" i="4"/>
  <c r="O17" i="4"/>
  <c r="R50" i="4"/>
  <c r="O50" i="4"/>
  <c r="O16" i="4"/>
  <c r="C16" i="4"/>
  <c r="C12" i="4"/>
  <c r="O12" i="4"/>
  <c r="R29" i="4"/>
  <c r="O29" i="4"/>
  <c r="O24" i="4"/>
  <c r="O19" i="4"/>
  <c r="C19" i="4"/>
  <c r="R19" i="4"/>
  <c r="O6" i="4"/>
  <c r="O42" i="4"/>
  <c r="O22" i="4"/>
  <c r="O26" i="4"/>
  <c r="O37" i="4"/>
  <c r="O27" i="4"/>
  <c r="O5" i="4"/>
  <c r="O10" i="4"/>
  <c r="C10" i="4"/>
  <c r="H21" i="5"/>
  <c r="D21" i="5"/>
  <c r="K21" i="5"/>
  <c r="C21" i="5"/>
  <c r="I21" i="5"/>
  <c r="J21" i="5"/>
  <c r="G21" i="5"/>
  <c r="C28" i="8"/>
  <c r="K28" i="8"/>
  <c r="J28" i="8"/>
  <c r="F28" i="8"/>
  <c r="G28" i="8"/>
  <c r="I28" i="8"/>
  <c r="E28" i="8"/>
  <c r="D28" i="8"/>
  <c r="H28" i="8"/>
  <c r="C47" i="8"/>
  <c r="J47" i="8"/>
  <c r="K47" i="8"/>
  <c r="E47" i="8"/>
  <c r="G47" i="8"/>
  <c r="D47" i="8"/>
  <c r="F47" i="8"/>
  <c r="I47" i="8"/>
  <c r="H47" i="8"/>
  <c r="J23" i="7"/>
  <c r="H23" i="7"/>
  <c r="F23" i="7"/>
  <c r="C23" i="7"/>
  <c r="G23" i="7"/>
  <c r="K23" i="7"/>
  <c r="E23" i="7"/>
  <c r="I23" i="7"/>
  <c r="D4" i="3"/>
  <c r="J4" i="3"/>
  <c r="H4" i="3"/>
  <c r="K4" i="3"/>
  <c r="C4" i="3"/>
  <c r="G4" i="3"/>
  <c r="E4" i="3"/>
  <c r="F4" i="3"/>
  <c r="K24" i="5"/>
  <c r="C24" i="5"/>
  <c r="M24" i="5"/>
  <c r="H24" i="5"/>
  <c r="D24" i="5"/>
  <c r="I24" i="5"/>
  <c r="G24" i="5"/>
  <c r="J24" i="5"/>
  <c r="C15" i="9"/>
  <c r="J15" i="9"/>
  <c r="H15" i="9"/>
  <c r="G15" i="9"/>
  <c r="F15" i="9"/>
  <c r="K15" i="9"/>
  <c r="I15" i="9"/>
  <c r="E15" i="9"/>
  <c r="H13" i="5"/>
  <c r="J13" i="5"/>
  <c r="G13" i="5"/>
  <c r="I13" i="5"/>
  <c r="K13" i="5"/>
  <c r="M13" i="5" a="1"/>
  <c r="M13" i="5" s="1"/>
  <c r="D13" i="5"/>
  <c r="C13" i="5"/>
  <c r="D26" i="12"/>
  <c r="F26" i="12"/>
  <c r="E26" i="12"/>
  <c r="G26" i="12"/>
  <c r="C26" i="12"/>
  <c r="I26" i="12"/>
  <c r="K26" i="12"/>
  <c r="J26" i="12"/>
  <c r="H26" i="12"/>
  <c r="I27" i="8"/>
  <c r="J27" i="8"/>
  <c r="E27" i="8"/>
  <c r="D27" i="8"/>
  <c r="F27" i="8"/>
  <c r="H27" i="8"/>
  <c r="C27" i="8"/>
  <c r="K27" i="8"/>
  <c r="G27" i="8"/>
  <c r="G24" i="7"/>
  <c r="E24" i="7"/>
  <c r="F24" i="7"/>
  <c r="I24" i="7"/>
  <c r="K24" i="7"/>
  <c r="C24" i="7"/>
  <c r="H24" i="7"/>
  <c r="J24" i="7"/>
  <c r="F15" i="12"/>
  <c r="D15" i="12"/>
  <c r="I15" i="12"/>
  <c r="H15" i="12"/>
  <c r="K15" i="12"/>
  <c r="E15" i="12"/>
  <c r="G15" i="12"/>
  <c r="J15" i="12"/>
  <c r="C15" i="12"/>
  <c r="I51" i="5"/>
  <c r="G51" i="5"/>
  <c r="C51" i="5"/>
  <c r="J51" i="5"/>
  <c r="K51" i="5"/>
  <c r="H51" i="5"/>
  <c r="D51" i="5"/>
  <c r="F25" i="3"/>
  <c r="H25" i="3"/>
  <c r="J25" i="3"/>
  <c r="D25" i="3"/>
  <c r="E25" i="3"/>
  <c r="K25" i="3"/>
  <c r="C25" i="3"/>
  <c r="L25" i="3" s="1"/>
  <c r="G25" i="3"/>
  <c r="J34" i="10"/>
  <c r="G34" i="10"/>
  <c r="E34" i="10"/>
  <c r="F34" i="10"/>
  <c r="C34" i="10"/>
  <c r="H34" i="10"/>
  <c r="K34" i="10"/>
  <c r="I34" i="10"/>
  <c r="G10" i="9"/>
  <c r="I10" i="9"/>
  <c r="E10" i="9"/>
  <c r="J10" i="9"/>
  <c r="F10" i="9"/>
  <c r="C10" i="9"/>
  <c r="K10" i="9"/>
  <c r="H10" i="9"/>
  <c r="G25" i="12"/>
  <c r="I25" i="12"/>
  <c r="C25" i="12"/>
  <c r="D25" i="12"/>
  <c r="J25" i="12"/>
  <c r="F25" i="12"/>
  <c r="H25" i="12"/>
  <c r="K25" i="12"/>
  <c r="E25" i="12"/>
  <c r="C49" i="4"/>
  <c r="E10" i="8"/>
  <c r="C10" i="8"/>
  <c r="K10" i="8"/>
  <c r="I10" i="8"/>
  <c r="F10" i="8"/>
  <c r="H10" i="8"/>
  <c r="J10" i="8"/>
  <c r="G10" i="8"/>
  <c r="D10" i="8"/>
  <c r="C46" i="4"/>
  <c r="J47" i="7"/>
  <c r="E47" i="7"/>
  <c r="C47" i="7"/>
  <c r="F47" i="7"/>
  <c r="I47" i="7"/>
  <c r="D47" i="7"/>
  <c r="G47" i="7"/>
  <c r="H47" i="7"/>
  <c r="K47" i="7"/>
  <c r="K41" i="10"/>
  <c r="H41" i="10"/>
  <c r="I41" i="10"/>
  <c r="E41" i="10"/>
  <c r="C41" i="10"/>
  <c r="G41" i="10"/>
  <c r="F41" i="10"/>
  <c r="J41" i="10"/>
  <c r="F7" i="8"/>
  <c r="I7" i="8"/>
  <c r="H7" i="8"/>
  <c r="D7" i="8"/>
  <c r="K7" i="8"/>
  <c r="C7" i="8"/>
  <c r="E7" i="8"/>
  <c r="G7" i="8"/>
  <c r="J7" i="8"/>
  <c r="C17" i="3"/>
  <c r="L17" i="3" s="1"/>
  <c r="F17" i="3"/>
  <c r="K17" i="3"/>
  <c r="D17" i="3"/>
  <c r="E17" i="3"/>
  <c r="G17" i="3"/>
  <c r="H17" i="3"/>
  <c r="J17" i="3"/>
  <c r="G50" i="5"/>
  <c r="K50" i="5"/>
  <c r="J50" i="5"/>
  <c r="H50" i="5"/>
  <c r="D50" i="5"/>
  <c r="I50" i="5"/>
  <c r="C50" i="5"/>
  <c r="J12" i="5"/>
  <c r="G12" i="5"/>
  <c r="K12" i="5"/>
  <c r="C12" i="5"/>
  <c r="H12" i="5"/>
  <c r="I12" i="5"/>
  <c r="D12" i="5"/>
  <c r="I27" i="9"/>
  <c r="H27" i="9"/>
  <c r="J27" i="9"/>
  <c r="F27" i="9"/>
  <c r="K27" i="9"/>
  <c r="E27" i="9"/>
  <c r="G27" i="9"/>
  <c r="C27" i="9"/>
  <c r="K11" i="10"/>
  <c r="H11" i="10"/>
  <c r="F11" i="10"/>
  <c r="E11" i="10"/>
  <c r="I11" i="10"/>
  <c r="J11" i="10"/>
  <c r="G11" i="10"/>
  <c r="C11" i="10"/>
  <c r="C48" i="3"/>
  <c r="L48" i="3" s="1"/>
  <c r="F48" i="3"/>
  <c r="D48" i="3"/>
  <c r="G48" i="3"/>
  <c r="H48" i="3"/>
  <c r="E48" i="3"/>
  <c r="J48" i="3"/>
  <c r="K48" i="3"/>
  <c r="H45" i="12"/>
  <c r="F45" i="12"/>
  <c r="C45" i="12"/>
  <c r="G45" i="12"/>
  <c r="E45" i="12"/>
  <c r="J45" i="12"/>
  <c r="K45" i="12"/>
  <c r="D45" i="12"/>
  <c r="I45" i="12"/>
  <c r="C7" i="10"/>
  <c r="H7" i="10"/>
  <c r="J7" i="10"/>
  <c r="F7" i="10"/>
  <c r="E7" i="10"/>
  <c r="G7" i="10"/>
  <c r="I7" i="10"/>
  <c r="K7" i="10"/>
  <c r="C23" i="4"/>
  <c r="C11" i="3"/>
  <c r="H11" i="3"/>
  <c r="F11" i="3"/>
  <c r="E11" i="3"/>
  <c r="G11" i="3"/>
  <c r="D11" i="3"/>
  <c r="J11" i="3"/>
  <c r="K11" i="3"/>
  <c r="C48" i="9"/>
  <c r="K48" i="9"/>
  <c r="F48" i="9"/>
  <c r="E48" i="9"/>
  <c r="I48" i="9"/>
  <c r="G48" i="9"/>
  <c r="H48" i="9"/>
  <c r="J48" i="9"/>
  <c r="K48" i="12"/>
  <c r="F48" i="12"/>
  <c r="E48" i="12"/>
  <c r="C48" i="12"/>
  <c r="H48" i="12"/>
  <c r="I48" i="12"/>
  <c r="G48" i="12"/>
  <c r="D48" i="12"/>
  <c r="J48" i="12"/>
  <c r="I22" i="12"/>
  <c r="G22" i="12"/>
  <c r="E22" i="12"/>
  <c r="F22" i="12"/>
  <c r="C22" i="12"/>
  <c r="D22" i="12"/>
  <c r="H22" i="12"/>
  <c r="K22" i="12"/>
  <c r="J22" i="12"/>
  <c r="H9" i="10"/>
  <c r="G9" i="10"/>
  <c r="I9" i="10"/>
  <c r="J9" i="10"/>
  <c r="C9" i="10"/>
  <c r="F9" i="10"/>
  <c r="K9" i="10"/>
  <c r="E9" i="10"/>
  <c r="C38" i="4"/>
  <c r="C27" i="7"/>
  <c r="F27" i="7"/>
  <c r="E27" i="7"/>
  <c r="H27" i="7"/>
  <c r="J27" i="7"/>
  <c r="I27" i="7"/>
  <c r="K27" i="7"/>
  <c r="G27" i="7"/>
  <c r="K5" i="10"/>
  <c r="H5" i="10"/>
  <c r="F5" i="10"/>
  <c r="E5" i="10"/>
  <c r="I5" i="10"/>
  <c r="J5" i="10"/>
  <c r="G5" i="10"/>
  <c r="C5" i="10"/>
  <c r="C15" i="7"/>
  <c r="I15" i="7"/>
  <c r="E15" i="7"/>
  <c r="F15" i="7"/>
  <c r="K15" i="7"/>
  <c r="H15" i="7"/>
  <c r="G15" i="7"/>
  <c r="J15" i="7"/>
  <c r="J41" i="9"/>
  <c r="H41" i="9"/>
  <c r="I41" i="9"/>
  <c r="C41" i="9"/>
  <c r="F41" i="9"/>
  <c r="K41" i="9"/>
  <c r="E41" i="9"/>
  <c r="G41" i="9"/>
  <c r="J11" i="12"/>
  <c r="H11" i="12"/>
  <c r="F11" i="12"/>
  <c r="E11" i="12"/>
  <c r="I11" i="12"/>
  <c r="C11" i="12"/>
  <c r="G11" i="12"/>
  <c r="K11" i="12"/>
  <c r="D11" i="12"/>
  <c r="K47" i="12"/>
  <c r="E47" i="12"/>
  <c r="D47" i="12"/>
  <c r="H47" i="12"/>
  <c r="I47" i="12"/>
  <c r="C47" i="12"/>
  <c r="J47" i="12"/>
  <c r="G47" i="12"/>
  <c r="F47" i="12"/>
  <c r="C33" i="4"/>
  <c r="C41" i="4"/>
  <c r="I4" i="8"/>
  <c r="E4" i="8"/>
  <c r="C4" i="8"/>
  <c r="G4" i="8"/>
  <c r="F4" i="8"/>
  <c r="J4" i="8"/>
  <c r="D4" i="8"/>
  <c r="H4" i="8"/>
  <c r="K4" i="8"/>
  <c r="H17" i="5"/>
  <c r="D17" i="5"/>
  <c r="M17" i="5" a="1"/>
  <c r="M17" i="5" s="1"/>
  <c r="E4" i="15" s="1"/>
  <c r="F4" i="15" s="1"/>
  <c r="J17" i="5"/>
  <c r="I17" i="5"/>
  <c r="K17" i="5"/>
  <c r="C17" i="5"/>
  <c r="G17" i="5"/>
  <c r="J50" i="10"/>
  <c r="K50" i="10"/>
  <c r="E50" i="10"/>
  <c r="H50" i="10"/>
  <c r="C50" i="10"/>
  <c r="G50" i="10"/>
  <c r="F50" i="10"/>
  <c r="I50" i="10"/>
  <c r="E16" i="8"/>
  <c r="C16" i="8"/>
  <c r="G16" i="8"/>
  <c r="H16" i="8"/>
  <c r="J16" i="8"/>
  <c r="F16" i="8"/>
  <c r="D16" i="8"/>
  <c r="K16" i="8"/>
  <c r="I16" i="8"/>
  <c r="C20" i="8"/>
  <c r="G20" i="8"/>
  <c r="D20" i="8"/>
  <c r="F20" i="8"/>
  <c r="K20" i="8"/>
  <c r="J20" i="8"/>
  <c r="E20" i="8"/>
  <c r="H20" i="8"/>
  <c r="I20" i="8"/>
  <c r="F21" i="10"/>
  <c r="H21" i="10"/>
  <c r="G21" i="10"/>
  <c r="E21" i="10"/>
  <c r="K21" i="10"/>
  <c r="I21" i="10"/>
  <c r="J21" i="10"/>
  <c r="C21" i="10"/>
  <c r="J8" i="7"/>
  <c r="E8" i="7"/>
  <c r="H8" i="7"/>
  <c r="D8" i="7"/>
  <c r="C8" i="7"/>
  <c r="F8" i="7"/>
  <c r="I8" i="7"/>
  <c r="K8" i="7"/>
  <c r="G8" i="7"/>
  <c r="G19" i="9"/>
  <c r="F19" i="9"/>
  <c r="K19" i="9"/>
  <c r="H19" i="9"/>
  <c r="J19" i="9"/>
  <c r="I19" i="9"/>
  <c r="C19" i="9"/>
  <c r="E19" i="9"/>
  <c r="I44" i="5"/>
  <c r="D44" i="5"/>
  <c r="K44" i="5"/>
  <c r="J44" i="5"/>
  <c r="G44" i="5"/>
  <c r="C44" i="5"/>
  <c r="H44" i="5"/>
  <c r="K28" i="10"/>
  <c r="J28" i="10"/>
  <c r="I28" i="10"/>
  <c r="H28" i="10"/>
  <c r="F28" i="10"/>
  <c r="C28" i="10"/>
  <c r="G28" i="10"/>
  <c r="E28" i="10"/>
  <c r="G4" i="12"/>
  <c r="E4" i="12"/>
  <c r="I4" i="12"/>
  <c r="F4" i="12"/>
  <c r="K4" i="12"/>
  <c r="J4" i="12"/>
  <c r="C4" i="12"/>
  <c r="D4" i="12"/>
  <c r="H4" i="12"/>
  <c r="C8" i="12"/>
  <c r="D8" i="12"/>
  <c r="E8" i="12"/>
  <c r="F8" i="12"/>
  <c r="G8" i="12"/>
  <c r="I8" i="12"/>
  <c r="K8" i="12"/>
  <c r="H8" i="12"/>
  <c r="J8" i="12"/>
  <c r="F29" i="7"/>
  <c r="C29" i="7"/>
  <c r="E29" i="7"/>
  <c r="D29" i="7"/>
  <c r="K29" i="7"/>
  <c r="H29" i="7"/>
  <c r="J29" i="7"/>
  <c r="I29" i="7"/>
  <c r="G29" i="7"/>
  <c r="C3" i="4"/>
  <c r="I24" i="9"/>
  <c r="F24" i="9"/>
  <c r="J24" i="9"/>
  <c r="H24" i="9"/>
  <c r="E24" i="9"/>
  <c r="K24" i="9"/>
  <c r="C24" i="9"/>
  <c r="G24" i="9"/>
  <c r="K15" i="10"/>
  <c r="J15" i="10"/>
  <c r="E15" i="10"/>
  <c r="G15" i="10"/>
  <c r="H15" i="10"/>
  <c r="F15" i="10"/>
  <c r="I15" i="10"/>
  <c r="C15" i="10"/>
  <c r="E16" i="9"/>
  <c r="I16" i="9"/>
  <c r="C16" i="9"/>
  <c r="K16" i="9"/>
  <c r="G16" i="9"/>
  <c r="J16" i="9"/>
  <c r="F16" i="9"/>
  <c r="H16" i="9"/>
  <c r="E13" i="7"/>
  <c r="C13" i="7"/>
  <c r="H13" i="7"/>
  <c r="J13" i="7"/>
  <c r="G13" i="7"/>
  <c r="F13" i="7"/>
  <c r="K13" i="7"/>
  <c r="I13" i="7"/>
  <c r="D5" i="12"/>
  <c r="C5" i="12"/>
  <c r="J5" i="12"/>
  <c r="G5" i="12"/>
  <c r="E5" i="12"/>
  <c r="I5" i="12"/>
  <c r="H5" i="12"/>
  <c r="K5" i="12"/>
  <c r="F5" i="12"/>
  <c r="I20" i="9"/>
  <c r="H20" i="9"/>
  <c r="F20" i="9"/>
  <c r="G20" i="9"/>
  <c r="C20" i="9"/>
  <c r="E20" i="9"/>
  <c r="J20" i="9"/>
  <c r="K20" i="9"/>
  <c r="I2" i="9"/>
  <c r="H2" i="9"/>
  <c r="E2" i="9"/>
  <c r="C2" i="9"/>
  <c r="J2" i="9"/>
  <c r="F2" i="9"/>
  <c r="K2" i="9"/>
  <c r="G2" i="9"/>
  <c r="G12" i="8"/>
  <c r="E12" i="8"/>
  <c r="F12" i="8"/>
  <c r="D12" i="8"/>
  <c r="C12" i="8"/>
  <c r="H12" i="8"/>
  <c r="J12" i="8"/>
  <c r="K12" i="8"/>
  <c r="I12" i="8"/>
  <c r="C32" i="3"/>
  <c r="L32" i="3" s="1"/>
  <c r="E32" i="3"/>
  <c r="F32" i="3"/>
  <c r="K32" i="3"/>
  <c r="G32" i="3"/>
  <c r="H32" i="3"/>
  <c r="D32" i="3"/>
  <c r="J32" i="3"/>
  <c r="D6" i="3"/>
  <c r="H6" i="3"/>
  <c r="C6" i="3"/>
  <c r="G6" i="3"/>
  <c r="F6" i="3"/>
  <c r="J6" i="3"/>
  <c r="K6" i="3"/>
  <c r="E6" i="3"/>
  <c r="K42" i="5"/>
  <c r="I42" i="5"/>
  <c r="C42" i="5"/>
  <c r="J42" i="5"/>
  <c r="G42" i="5"/>
  <c r="H42" i="5"/>
  <c r="D42" i="5"/>
  <c r="F39" i="3"/>
  <c r="K39" i="3"/>
  <c r="H39" i="3"/>
  <c r="J39" i="3"/>
  <c r="D39" i="3"/>
  <c r="C39" i="3"/>
  <c r="L39" i="3" s="1"/>
  <c r="E39" i="3"/>
  <c r="G39" i="3"/>
  <c r="E38" i="8"/>
  <c r="C38" i="8"/>
  <c r="K38" i="8"/>
  <c r="G38" i="8"/>
  <c r="H38" i="8"/>
  <c r="I38" i="8"/>
  <c r="D38" i="8"/>
  <c r="J38" i="8"/>
  <c r="F38" i="8"/>
  <c r="C41" i="8"/>
  <c r="K41" i="8"/>
  <c r="J41" i="8"/>
  <c r="D41" i="8"/>
  <c r="G41" i="8"/>
  <c r="E41" i="8"/>
  <c r="I41" i="8"/>
  <c r="F41" i="8"/>
  <c r="H41" i="8"/>
  <c r="F39" i="9"/>
  <c r="H39" i="9"/>
  <c r="I39" i="9"/>
  <c r="J39" i="9"/>
  <c r="K39" i="9"/>
  <c r="E39" i="9"/>
  <c r="G39" i="9"/>
  <c r="C39" i="9"/>
  <c r="E24" i="8"/>
  <c r="D24" i="8"/>
  <c r="C24" i="8"/>
  <c r="K24" i="8"/>
  <c r="F24" i="8"/>
  <c r="H24" i="8"/>
  <c r="G24" i="8"/>
  <c r="J24" i="8"/>
  <c r="I24" i="8"/>
  <c r="D19" i="5"/>
  <c r="J19" i="5"/>
  <c r="C19" i="5"/>
  <c r="I19" i="5"/>
  <c r="H19" i="5"/>
  <c r="K19" i="5"/>
  <c r="G19" i="5"/>
  <c r="J35" i="5"/>
  <c r="D35" i="5"/>
  <c r="H35" i="5"/>
  <c r="G35" i="5"/>
  <c r="I35" i="5"/>
  <c r="C35" i="5"/>
  <c r="K35" i="5"/>
  <c r="F28" i="3"/>
  <c r="C28" i="3"/>
  <c r="L28" i="3" s="1"/>
  <c r="D28" i="3"/>
  <c r="K28" i="3"/>
  <c r="E28" i="3"/>
  <c r="J28" i="3"/>
  <c r="H28" i="3"/>
  <c r="G28" i="3"/>
  <c r="D50" i="3"/>
  <c r="J50" i="3"/>
  <c r="F50" i="3"/>
  <c r="G50" i="3"/>
  <c r="H50" i="3"/>
  <c r="K50" i="3"/>
  <c r="C50" i="3"/>
  <c r="L50" i="3" s="1"/>
  <c r="E50" i="3"/>
  <c r="C47" i="9"/>
  <c r="G47" i="9"/>
  <c r="E47" i="9"/>
  <c r="I47" i="9"/>
  <c r="H47" i="9"/>
  <c r="F47" i="9"/>
  <c r="J47" i="9"/>
  <c r="K47" i="9"/>
  <c r="D3" i="12"/>
  <c r="I3" i="12"/>
  <c r="H3" i="12"/>
  <c r="C3" i="12"/>
  <c r="J3" i="12"/>
  <c r="K3" i="12"/>
  <c r="F3" i="12"/>
  <c r="E3" i="12"/>
  <c r="G3" i="12"/>
  <c r="D23" i="12"/>
  <c r="G23" i="12"/>
  <c r="J23" i="12"/>
  <c r="F23" i="12"/>
  <c r="I23" i="12"/>
  <c r="K23" i="12"/>
  <c r="E23" i="12"/>
  <c r="C23" i="12"/>
  <c r="H23" i="12"/>
  <c r="I49" i="8"/>
  <c r="J49" i="8"/>
  <c r="D49" i="8"/>
  <c r="F49" i="8"/>
  <c r="C49" i="8"/>
  <c r="G49" i="8"/>
  <c r="K49" i="8"/>
  <c r="E49" i="8"/>
  <c r="H49" i="8"/>
  <c r="C8" i="3"/>
  <c r="E8" i="3"/>
  <c r="J8" i="3"/>
  <c r="H8" i="3"/>
  <c r="K8" i="3"/>
  <c r="F8" i="3"/>
  <c r="G8" i="3"/>
  <c r="D8" i="3"/>
  <c r="C47" i="4"/>
  <c r="C48" i="4"/>
  <c r="I38" i="5"/>
  <c r="C38" i="5"/>
  <c r="G38" i="5"/>
  <c r="D38" i="5"/>
  <c r="H38" i="5"/>
  <c r="K38" i="5"/>
  <c r="J38" i="5"/>
  <c r="E50" i="12"/>
  <c r="H50" i="12"/>
  <c r="G50" i="12"/>
  <c r="C50" i="12"/>
  <c r="F50" i="12"/>
  <c r="K50" i="12"/>
  <c r="I50" i="12"/>
  <c r="J50" i="12"/>
  <c r="D50" i="12"/>
  <c r="G25" i="8"/>
  <c r="D25" i="8"/>
  <c r="C25" i="8"/>
  <c r="J25" i="8"/>
  <c r="F25" i="8"/>
  <c r="H25" i="8"/>
  <c r="K25" i="8"/>
  <c r="I25" i="8"/>
  <c r="E25" i="8"/>
  <c r="C9" i="5"/>
  <c r="J9" i="5"/>
  <c r="H9" i="5"/>
  <c r="K9" i="5"/>
  <c r="G9" i="5"/>
  <c r="D9" i="5"/>
  <c r="I9" i="5"/>
  <c r="E1" i="9"/>
  <c r="D1" i="9"/>
  <c r="K1" i="9"/>
  <c r="G1" i="9"/>
  <c r="H1" i="9"/>
  <c r="I1" i="9"/>
  <c r="C1" i="9"/>
  <c r="J1" i="9"/>
  <c r="F1" i="9"/>
  <c r="H15" i="5"/>
  <c r="C15" i="5"/>
  <c r="K15" i="5"/>
  <c r="I15" i="5"/>
  <c r="J15" i="5"/>
  <c r="D15" i="5"/>
  <c r="G15" i="5"/>
  <c r="I12" i="7"/>
  <c r="G12" i="7"/>
  <c r="C12" i="7"/>
  <c r="E12" i="7"/>
  <c r="K12" i="7"/>
  <c r="F12" i="7"/>
  <c r="H12" i="7"/>
  <c r="J12" i="7"/>
  <c r="D5" i="3"/>
  <c r="H5" i="3"/>
  <c r="E5" i="3"/>
  <c r="C5" i="3"/>
  <c r="G5" i="3"/>
  <c r="K5" i="3"/>
  <c r="J5" i="3"/>
  <c r="F5" i="3"/>
  <c r="F19" i="3"/>
  <c r="D19" i="3"/>
  <c r="C19" i="3"/>
  <c r="L19" i="3" s="1"/>
  <c r="E19" i="3"/>
  <c r="J19" i="3"/>
  <c r="K19" i="3"/>
  <c r="H19" i="3"/>
  <c r="G19" i="3"/>
  <c r="F21" i="9"/>
  <c r="H21" i="9"/>
  <c r="I21" i="9"/>
  <c r="E21" i="9"/>
  <c r="G21" i="9"/>
  <c r="K21" i="9"/>
  <c r="C21" i="9"/>
  <c r="J21" i="9"/>
  <c r="K44" i="10"/>
  <c r="H44" i="10"/>
  <c r="E44" i="10"/>
  <c r="J44" i="10"/>
  <c r="F44" i="10"/>
  <c r="C44" i="10"/>
  <c r="I44" i="10"/>
  <c r="G44" i="10"/>
  <c r="I9" i="9"/>
  <c r="H9" i="9"/>
  <c r="E9" i="9"/>
  <c r="F9" i="9"/>
  <c r="K9" i="9"/>
  <c r="G9" i="9"/>
  <c r="J9" i="9"/>
  <c r="C9" i="9"/>
  <c r="I46" i="5"/>
  <c r="G46" i="5"/>
  <c r="H46" i="5"/>
  <c r="C46" i="5"/>
  <c r="K46" i="5"/>
  <c r="D46" i="5"/>
  <c r="J46" i="5"/>
  <c r="E2" i="8"/>
  <c r="C2" i="8"/>
  <c r="D2" i="8"/>
  <c r="J2" i="8"/>
  <c r="F2" i="8"/>
  <c r="I2" i="8"/>
  <c r="H2" i="8"/>
  <c r="K2" i="8"/>
  <c r="G2" i="8"/>
  <c r="D21" i="3"/>
  <c r="C21" i="3"/>
  <c r="L21" i="3" s="1"/>
  <c r="G21" i="3"/>
  <c r="H21" i="3"/>
  <c r="E21" i="3"/>
  <c r="F21" i="3"/>
  <c r="K21" i="3"/>
  <c r="J21" i="3"/>
  <c r="F31" i="12"/>
  <c r="D31" i="12"/>
  <c r="C31" i="12"/>
  <c r="H31" i="12"/>
  <c r="E31" i="12"/>
  <c r="I31" i="12"/>
  <c r="J31" i="12"/>
  <c r="K31" i="12"/>
  <c r="G31" i="12"/>
  <c r="H34" i="12"/>
  <c r="E34" i="12"/>
  <c r="D34" i="12"/>
  <c r="G34" i="12"/>
  <c r="J34" i="12"/>
  <c r="C34" i="12"/>
  <c r="I34" i="12"/>
  <c r="F34" i="12"/>
  <c r="K34" i="12"/>
  <c r="F14" i="9"/>
  <c r="G14" i="9"/>
  <c r="E14" i="9"/>
  <c r="C14" i="9"/>
  <c r="J14" i="9"/>
  <c r="K14" i="9"/>
  <c r="I14" i="9"/>
  <c r="H14" i="9"/>
  <c r="C36" i="10"/>
  <c r="E36" i="10"/>
  <c r="F36" i="10"/>
  <c r="J36" i="10"/>
  <c r="I36" i="10"/>
  <c r="H36" i="10"/>
  <c r="K36" i="10"/>
  <c r="G36" i="10"/>
  <c r="G40" i="10"/>
  <c r="J40" i="10"/>
  <c r="F40" i="10"/>
  <c r="K40" i="10"/>
  <c r="H40" i="10"/>
  <c r="E40" i="10"/>
  <c r="I40" i="10"/>
  <c r="C40" i="10"/>
  <c r="E16" i="12"/>
  <c r="D16" i="12"/>
  <c r="C16" i="12"/>
  <c r="K16" i="12"/>
  <c r="I16" i="12"/>
  <c r="G16" i="12"/>
  <c r="H16" i="12"/>
  <c r="J16" i="12"/>
  <c r="F16" i="12"/>
  <c r="F3" i="3"/>
  <c r="H3" i="3"/>
  <c r="E3" i="3"/>
  <c r="K3" i="3"/>
  <c r="C3" i="3"/>
  <c r="D3" i="3"/>
  <c r="G3" i="3"/>
  <c r="J3" i="3"/>
  <c r="C50" i="4"/>
  <c r="F10" i="3"/>
  <c r="C10" i="3"/>
  <c r="K10" i="3"/>
  <c r="D10" i="3"/>
  <c r="E10" i="3"/>
  <c r="H10" i="3"/>
  <c r="J10" i="3"/>
  <c r="G10" i="3"/>
  <c r="F33" i="10"/>
  <c r="I33" i="10"/>
  <c r="H33" i="10"/>
  <c r="E33" i="10"/>
  <c r="C33" i="10"/>
  <c r="K33" i="10"/>
  <c r="J33" i="10"/>
  <c r="G33" i="10"/>
  <c r="C27" i="3"/>
  <c r="L27" i="3" s="1"/>
  <c r="D27" i="3"/>
  <c r="J27" i="3"/>
  <c r="E27" i="3"/>
  <c r="G27" i="3"/>
  <c r="H27" i="3"/>
  <c r="K27" i="3"/>
  <c r="F27" i="3"/>
  <c r="H29" i="9"/>
  <c r="G29" i="9"/>
  <c r="E29" i="9"/>
  <c r="F29" i="9"/>
  <c r="K29" i="9"/>
  <c r="J29" i="9"/>
  <c r="I29" i="9"/>
  <c r="C29" i="9"/>
  <c r="C40" i="4"/>
  <c r="G34" i="5"/>
  <c r="H34" i="5"/>
  <c r="J34" i="5"/>
  <c r="K34" i="5"/>
  <c r="C34" i="5"/>
  <c r="D34" i="5"/>
  <c r="C11" i="15"/>
  <c r="I34" i="5"/>
  <c r="E32" i="8"/>
  <c r="D32" i="8"/>
  <c r="K32" i="8"/>
  <c r="C32" i="8"/>
  <c r="H32" i="8"/>
  <c r="G32" i="8"/>
  <c r="I32" i="8"/>
  <c r="J32" i="8"/>
  <c r="F32" i="8"/>
  <c r="K7" i="9"/>
  <c r="I7" i="9"/>
  <c r="F7" i="9"/>
  <c r="E7" i="9"/>
  <c r="J7" i="9"/>
  <c r="H7" i="9"/>
  <c r="G7" i="9"/>
  <c r="C7" i="9"/>
  <c r="H3" i="10"/>
  <c r="G3" i="10"/>
  <c r="K3" i="10"/>
  <c r="J3" i="10"/>
  <c r="C3" i="10"/>
  <c r="I3" i="10"/>
  <c r="E3" i="10"/>
  <c r="F3" i="10"/>
  <c r="F32" i="9"/>
  <c r="G32" i="9"/>
  <c r="E32" i="9"/>
  <c r="I32" i="9"/>
  <c r="H32" i="9"/>
  <c r="J32" i="9"/>
  <c r="C32" i="9"/>
  <c r="K32" i="9"/>
  <c r="F11" i="8"/>
  <c r="I11" i="8"/>
  <c r="G11" i="8"/>
  <c r="K11" i="8"/>
  <c r="J11" i="8"/>
  <c r="H11" i="8"/>
  <c r="D11" i="8"/>
  <c r="E11" i="8"/>
  <c r="C11" i="8"/>
  <c r="I1" i="12"/>
  <c r="C1" i="12"/>
  <c r="E1" i="12"/>
  <c r="H1" i="12"/>
  <c r="K1" i="12"/>
  <c r="F1" i="12"/>
  <c r="D1" i="12"/>
  <c r="J1" i="12"/>
  <c r="G1" i="12"/>
  <c r="C8" i="4"/>
  <c r="D40" i="12"/>
  <c r="C40" i="12"/>
  <c r="F40" i="12"/>
  <c r="K40" i="12"/>
  <c r="H40" i="12"/>
  <c r="J40" i="12"/>
  <c r="E40" i="12"/>
  <c r="I40" i="12"/>
  <c r="G40" i="12"/>
  <c r="K14" i="5"/>
  <c r="G14" i="5"/>
  <c r="C14" i="5"/>
  <c r="M14" i="5" a="1"/>
  <c r="M14" i="5" s="1"/>
  <c r="J14" i="5"/>
  <c r="D14" i="5"/>
  <c r="H14" i="5"/>
  <c r="I14" i="5"/>
  <c r="E42" i="8"/>
  <c r="C42" i="8"/>
  <c r="J42" i="8"/>
  <c r="G42" i="8"/>
  <c r="D42" i="8"/>
  <c r="F42" i="8"/>
  <c r="K42" i="8"/>
  <c r="I42" i="8"/>
  <c r="H42" i="8"/>
  <c r="J32" i="7"/>
  <c r="H32" i="7"/>
  <c r="C32" i="7"/>
  <c r="D32" i="7"/>
  <c r="G32" i="7"/>
  <c r="K32" i="7"/>
  <c r="I32" i="7"/>
  <c r="E32" i="7"/>
  <c r="F32" i="7"/>
  <c r="I46" i="9"/>
  <c r="E46" i="9"/>
  <c r="K46" i="9"/>
  <c r="F46" i="9"/>
  <c r="H46" i="9"/>
  <c r="G46" i="9"/>
  <c r="C46" i="9"/>
  <c r="J46" i="9"/>
  <c r="K14" i="7"/>
  <c r="G14" i="7"/>
  <c r="H14" i="7"/>
  <c r="F14" i="7"/>
  <c r="E14" i="7"/>
  <c r="I14" i="7"/>
  <c r="J14" i="7"/>
  <c r="C14" i="7"/>
  <c r="G43" i="8"/>
  <c r="I43" i="8"/>
  <c r="H43" i="8"/>
  <c r="J43" i="8"/>
  <c r="C43" i="8"/>
  <c r="K43" i="8"/>
  <c r="D43" i="8"/>
  <c r="F43" i="8"/>
  <c r="E43" i="8"/>
  <c r="C41" i="5"/>
  <c r="K41" i="5"/>
  <c r="D41" i="5"/>
  <c r="H41" i="5"/>
  <c r="G41" i="5"/>
  <c r="I41" i="5"/>
  <c r="J41" i="5"/>
  <c r="E2" i="10"/>
  <c r="C2" i="10"/>
  <c r="I2" i="10"/>
  <c r="H2" i="10"/>
  <c r="F2" i="10"/>
  <c r="K2" i="10"/>
  <c r="J2" i="10"/>
  <c r="G2" i="10"/>
  <c r="I38" i="9"/>
  <c r="H38" i="9"/>
  <c r="C38" i="9"/>
  <c r="G38" i="9"/>
  <c r="F38" i="9"/>
  <c r="K38" i="9"/>
  <c r="E38" i="9"/>
  <c r="J38" i="9"/>
  <c r="J11" i="5"/>
  <c r="H11" i="5"/>
  <c r="D11" i="5"/>
  <c r="G11" i="5"/>
  <c r="I11" i="5"/>
  <c r="K11" i="5"/>
  <c r="C11" i="5"/>
  <c r="K41" i="3"/>
  <c r="D41" i="3"/>
  <c r="H41" i="3"/>
  <c r="F41" i="3"/>
  <c r="C41" i="3"/>
  <c r="L41" i="3" s="1"/>
  <c r="E41" i="3"/>
  <c r="J41" i="3"/>
  <c r="G41" i="3"/>
  <c r="I15" i="8"/>
  <c r="K15" i="8"/>
  <c r="H15" i="8"/>
  <c r="G15" i="8"/>
  <c r="J15" i="8"/>
  <c r="E15" i="8"/>
  <c r="C15" i="8"/>
  <c r="D15" i="8"/>
  <c r="F15" i="8"/>
  <c r="I22" i="5"/>
  <c r="J22" i="5"/>
  <c r="C22" i="5"/>
  <c r="D22" i="5"/>
  <c r="G22" i="5"/>
  <c r="K22" i="5"/>
  <c r="H22" i="5"/>
  <c r="C36" i="3"/>
  <c r="L36" i="3" s="1"/>
  <c r="J36" i="3"/>
  <c r="H36" i="3"/>
  <c r="E36" i="3"/>
  <c r="G36" i="3"/>
  <c r="D36" i="3"/>
  <c r="K36" i="3"/>
  <c r="F36" i="3"/>
  <c r="K26" i="8"/>
  <c r="E26" i="8"/>
  <c r="J26" i="8"/>
  <c r="F26" i="8"/>
  <c r="G26" i="8"/>
  <c r="D26" i="8"/>
  <c r="C26" i="8"/>
  <c r="H26" i="8"/>
  <c r="I26" i="8"/>
  <c r="I2" i="5"/>
  <c r="H2" i="5"/>
  <c r="D2" i="5"/>
  <c r="M2" i="5" a="1"/>
  <c r="M2" i="5" s="1"/>
  <c r="J2" i="5"/>
  <c r="G2" i="5"/>
  <c r="K2" i="5"/>
  <c r="C2" i="5"/>
  <c r="I21" i="7"/>
  <c r="C21" i="7"/>
  <c r="F21" i="7"/>
  <c r="H21" i="7"/>
  <c r="E21" i="7"/>
  <c r="K21" i="7"/>
  <c r="G21" i="7"/>
  <c r="J21" i="7"/>
  <c r="I37" i="7"/>
  <c r="F37" i="7"/>
  <c r="D37" i="7"/>
  <c r="H37" i="7"/>
  <c r="C37" i="7"/>
  <c r="K37" i="7"/>
  <c r="E37" i="7"/>
  <c r="J37" i="7"/>
  <c r="G37" i="7"/>
  <c r="G13" i="12"/>
  <c r="E13" i="12"/>
  <c r="D13" i="12"/>
  <c r="I13" i="12"/>
  <c r="H13" i="12"/>
  <c r="K13" i="12"/>
  <c r="J13" i="12"/>
  <c r="C13" i="12"/>
  <c r="F13" i="12"/>
  <c r="C51" i="3"/>
  <c r="L51" i="3" s="1"/>
  <c r="J51" i="3"/>
  <c r="D51" i="3"/>
  <c r="F51" i="3"/>
  <c r="G51" i="3"/>
  <c r="H51" i="3"/>
  <c r="K51" i="3"/>
  <c r="E51" i="3"/>
  <c r="C12" i="9"/>
  <c r="F12" i="9"/>
  <c r="G12" i="9"/>
  <c r="E12" i="9"/>
  <c r="I12" i="9"/>
  <c r="H12" i="9"/>
  <c r="J12" i="9"/>
  <c r="K12" i="9"/>
  <c r="K51" i="9"/>
  <c r="F51" i="9"/>
  <c r="G51" i="9"/>
  <c r="E51" i="9"/>
  <c r="J51" i="9"/>
  <c r="C51" i="9"/>
  <c r="I51" i="9"/>
  <c r="H51" i="9"/>
  <c r="I46" i="7"/>
  <c r="G46" i="7"/>
  <c r="D46" i="7"/>
  <c r="J46" i="7"/>
  <c r="K46" i="7"/>
  <c r="F46" i="7"/>
  <c r="E46" i="7"/>
  <c r="C46" i="7"/>
  <c r="H46" i="7"/>
  <c r="E4" i="10"/>
  <c r="H4" i="10"/>
  <c r="G4" i="10"/>
  <c r="F4" i="10"/>
  <c r="C4" i="10"/>
  <c r="K4" i="10"/>
  <c r="J4" i="10"/>
  <c r="I4" i="10"/>
  <c r="H6" i="10"/>
  <c r="K6" i="10"/>
  <c r="G6" i="10"/>
  <c r="J6" i="10"/>
  <c r="I6" i="10"/>
  <c r="C6" i="10"/>
  <c r="F6" i="10"/>
  <c r="E6" i="10"/>
  <c r="C45" i="4"/>
  <c r="J31" i="5"/>
  <c r="C8" i="15"/>
  <c r="H31" i="5"/>
  <c r="I31" i="5"/>
  <c r="D31" i="5"/>
  <c r="G31" i="5"/>
  <c r="K31" i="5"/>
  <c r="C31" i="5"/>
  <c r="K45" i="8"/>
  <c r="F45" i="8"/>
  <c r="J45" i="8"/>
  <c r="I45" i="8"/>
  <c r="C45" i="8"/>
  <c r="G45" i="8"/>
  <c r="H45" i="8"/>
  <c r="D45" i="8"/>
  <c r="E45" i="8"/>
  <c r="C28" i="5"/>
  <c r="G28" i="5"/>
  <c r="I28" i="5"/>
  <c r="D28" i="5"/>
  <c r="H28" i="5"/>
  <c r="C5" i="15"/>
  <c r="K28" i="5"/>
  <c r="J28" i="5"/>
  <c r="I19" i="7"/>
  <c r="H19" i="7"/>
  <c r="F19" i="7"/>
  <c r="G19" i="7"/>
  <c r="C19" i="7"/>
  <c r="E19" i="7"/>
  <c r="K19" i="7"/>
  <c r="J19" i="7"/>
  <c r="E11" i="9"/>
  <c r="K11" i="9"/>
  <c r="J11" i="9"/>
  <c r="I11" i="9"/>
  <c r="G11" i="9"/>
  <c r="C11" i="9"/>
  <c r="H11" i="9"/>
  <c r="F11" i="9"/>
  <c r="G16" i="7"/>
  <c r="K16" i="7"/>
  <c r="C16" i="7"/>
  <c r="I16" i="7"/>
  <c r="J16" i="7"/>
  <c r="F16" i="7"/>
  <c r="H16" i="7"/>
  <c r="E16" i="7"/>
  <c r="F7" i="7"/>
  <c r="K7" i="7"/>
  <c r="G7" i="7"/>
  <c r="H7" i="7"/>
  <c r="I7" i="7"/>
  <c r="C7" i="7"/>
  <c r="E7" i="7"/>
  <c r="J7" i="7"/>
  <c r="C9" i="4"/>
  <c r="K44" i="9"/>
  <c r="C44" i="9"/>
  <c r="F44" i="9"/>
  <c r="H44" i="9"/>
  <c r="E44" i="9"/>
  <c r="G44" i="9"/>
  <c r="I44" i="9"/>
  <c r="J44" i="9"/>
  <c r="F22" i="3"/>
  <c r="K22" i="3"/>
  <c r="E22" i="3"/>
  <c r="C22" i="3"/>
  <c r="L22" i="3" s="1"/>
  <c r="D22" i="3"/>
  <c r="J22" i="3"/>
  <c r="G22" i="3"/>
  <c r="H22" i="3"/>
  <c r="K26" i="5"/>
  <c r="I26" i="5"/>
  <c r="J26" i="5"/>
  <c r="C26" i="5"/>
  <c r="H26" i="5"/>
  <c r="G26" i="5"/>
  <c r="D26" i="5"/>
  <c r="G43" i="12"/>
  <c r="F43" i="12"/>
  <c r="D43" i="12"/>
  <c r="K43" i="12"/>
  <c r="I43" i="12"/>
  <c r="J43" i="12"/>
  <c r="H43" i="12"/>
  <c r="C43" i="12"/>
  <c r="E43" i="12"/>
  <c r="I1" i="5"/>
  <c r="D1" i="5"/>
  <c r="H1" i="5"/>
  <c r="F1" i="5"/>
  <c r="G1" i="5"/>
  <c r="C1" i="5"/>
  <c r="J1" i="5"/>
  <c r="E1" i="5"/>
  <c r="K1" i="5"/>
  <c r="G35" i="10"/>
  <c r="H35" i="10"/>
  <c r="C35" i="10"/>
  <c r="J35" i="10"/>
  <c r="E35" i="10"/>
  <c r="K35" i="10"/>
  <c r="I35" i="10"/>
  <c r="F35" i="10"/>
  <c r="C2" i="4"/>
  <c r="K36" i="5"/>
  <c r="J36" i="5"/>
  <c r="D36" i="5"/>
  <c r="I36" i="5"/>
  <c r="G36" i="5"/>
  <c r="H36" i="5"/>
  <c r="C36" i="5"/>
  <c r="K8" i="10"/>
  <c r="J8" i="10"/>
  <c r="H8" i="10"/>
  <c r="F8" i="10"/>
  <c r="E8" i="10"/>
  <c r="I8" i="10"/>
  <c r="G8" i="10"/>
  <c r="C8" i="10"/>
  <c r="C1" i="7"/>
  <c r="H1" i="7"/>
  <c r="E1" i="7"/>
  <c r="F1" i="7"/>
  <c r="G1" i="7"/>
  <c r="I1" i="7"/>
  <c r="D1" i="7"/>
  <c r="K1" i="7"/>
  <c r="J1" i="7"/>
  <c r="D12" i="3"/>
  <c r="H12" i="3"/>
  <c r="C12" i="3"/>
  <c r="G12" i="3"/>
  <c r="E12" i="3"/>
  <c r="J12" i="3"/>
  <c r="F12" i="3"/>
  <c r="K12" i="3"/>
  <c r="K48" i="7"/>
  <c r="I48" i="7"/>
  <c r="C48" i="7"/>
  <c r="H48" i="7"/>
  <c r="J48" i="7"/>
  <c r="E48" i="7"/>
  <c r="G48" i="7"/>
  <c r="D48" i="7"/>
  <c r="F48" i="7"/>
  <c r="D9" i="8"/>
  <c r="F9" i="8"/>
  <c r="C9" i="8"/>
  <c r="E9" i="8"/>
  <c r="H9" i="8"/>
  <c r="I9" i="8"/>
  <c r="G9" i="8"/>
  <c r="J9" i="8"/>
  <c r="K9" i="8"/>
  <c r="G46" i="3"/>
  <c r="H46" i="3"/>
  <c r="J46" i="3"/>
  <c r="E46" i="3"/>
  <c r="F46" i="3"/>
  <c r="K46" i="3"/>
  <c r="C46" i="3"/>
  <c r="L46" i="3" s="1"/>
  <c r="D46" i="3"/>
  <c r="G29" i="8"/>
  <c r="F29" i="8"/>
  <c r="K29" i="8"/>
  <c r="C29" i="8"/>
  <c r="J29" i="8"/>
  <c r="E29" i="8"/>
  <c r="I29" i="8"/>
  <c r="D29" i="8"/>
  <c r="H29" i="8"/>
  <c r="J47" i="5"/>
  <c r="G47" i="5"/>
  <c r="K47" i="5"/>
  <c r="I47" i="5"/>
  <c r="H47" i="5"/>
  <c r="C47" i="5"/>
  <c r="D47" i="5"/>
  <c r="C51" i="4"/>
  <c r="F38" i="3"/>
  <c r="G38" i="3"/>
  <c r="H38" i="3"/>
  <c r="J38" i="3"/>
  <c r="K38" i="3"/>
  <c r="D38" i="3"/>
  <c r="E38" i="3"/>
  <c r="C38" i="3"/>
  <c r="L38" i="3" s="1"/>
  <c r="G18" i="8"/>
  <c r="H18" i="8"/>
  <c r="I18" i="8"/>
  <c r="E18" i="8"/>
  <c r="J18" i="8"/>
  <c r="D18" i="8"/>
  <c r="K18" i="8"/>
  <c r="C18" i="8"/>
  <c r="F18" i="8"/>
  <c r="J25" i="7"/>
  <c r="I25" i="7"/>
  <c r="G25" i="7"/>
  <c r="H25" i="7"/>
  <c r="K25" i="7"/>
  <c r="C25" i="7"/>
  <c r="E25" i="7"/>
  <c r="F25" i="7"/>
  <c r="C34" i="4"/>
  <c r="I28" i="9"/>
  <c r="E28" i="9"/>
  <c r="J28" i="9"/>
  <c r="K28" i="9"/>
  <c r="H28" i="9"/>
  <c r="C28" i="9"/>
  <c r="G28" i="9"/>
  <c r="F28" i="9"/>
  <c r="F1" i="3"/>
  <c r="E1" i="3"/>
  <c r="K1" i="3"/>
  <c r="D1" i="3"/>
  <c r="J1" i="3"/>
  <c r="H1" i="3"/>
  <c r="G1" i="3"/>
  <c r="C1" i="3"/>
  <c r="G34" i="9"/>
  <c r="K34" i="9"/>
  <c r="I34" i="9"/>
  <c r="E34" i="9"/>
  <c r="C34" i="9"/>
  <c r="F34" i="9"/>
  <c r="H34" i="9"/>
  <c r="J34" i="9"/>
  <c r="J46" i="10"/>
  <c r="E46" i="10"/>
  <c r="I46" i="10"/>
  <c r="H46" i="10"/>
  <c r="K46" i="10"/>
  <c r="F46" i="10"/>
  <c r="C46" i="10"/>
  <c r="G46" i="10"/>
  <c r="I2" i="7"/>
  <c r="G2" i="7"/>
  <c r="H2" i="7"/>
  <c r="K2" i="7"/>
  <c r="E2" i="7"/>
  <c r="F2" i="7"/>
  <c r="J2" i="7"/>
  <c r="C2" i="7"/>
  <c r="G22" i="10"/>
  <c r="J22" i="10"/>
  <c r="K22" i="10"/>
  <c r="C22" i="10"/>
  <c r="H22" i="10"/>
  <c r="E22" i="10"/>
  <c r="F22" i="10"/>
  <c r="I22" i="10"/>
  <c r="H14" i="10"/>
  <c r="F14" i="10"/>
  <c r="I14" i="10"/>
  <c r="G14" i="10"/>
  <c r="K14" i="10"/>
  <c r="C14" i="10"/>
  <c r="J14" i="10"/>
  <c r="E14" i="10"/>
  <c r="F33" i="12"/>
  <c r="C33" i="12"/>
  <c r="K33" i="12"/>
  <c r="D33" i="12"/>
  <c r="G33" i="12"/>
  <c r="H33" i="12"/>
  <c r="E33" i="12"/>
  <c r="I33" i="12"/>
  <c r="J33" i="12"/>
  <c r="C9" i="7"/>
  <c r="H9" i="7"/>
  <c r="F9" i="7"/>
  <c r="E9" i="7"/>
  <c r="G9" i="7"/>
  <c r="J9" i="7"/>
  <c r="I9" i="7"/>
  <c r="K9" i="7"/>
  <c r="K8" i="5"/>
  <c r="I8" i="5"/>
  <c r="C8" i="5"/>
  <c r="J8" i="5"/>
  <c r="H8" i="5"/>
  <c r="G8" i="5"/>
  <c r="D8" i="5"/>
  <c r="J49" i="7"/>
  <c r="D49" i="7"/>
  <c r="F49" i="7"/>
  <c r="H49" i="7"/>
  <c r="E49" i="7"/>
  <c r="G49" i="7"/>
  <c r="C49" i="7"/>
  <c r="I49" i="7"/>
  <c r="K49" i="7"/>
  <c r="G37" i="8"/>
  <c r="K37" i="8"/>
  <c r="D37" i="8"/>
  <c r="E37" i="8"/>
  <c r="H37" i="8"/>
  <c r="I37" i="8"/>
  <c r="C37" i="8"/>
  <c r="J37" i="8"/>
  <c r="F37" i="8"/>
  <c r="I18" i="5"/>
  <c r="M18" i="5" a="1"/>
  <c r="M18" i="5" s="1"/>
  <c r="K18" i="5"/>
  <c r="C18" i="5"/>
  <c r="J18" i="5"/>
  <c r="D18" i="5"/>
  <c r="H18" i="5"/>
  <c r="G18" i="5"/>
  <c r="D30" i="5"/>
  <c r="J30" i="5"/>
  <c r="G30" i="5"/>
  <c r="C30" i="5"/>
  <c r="H30" i="5"/>
  <c r="I30" i="5"/>
  <c r="K30" i="5"/>
  <c r="I40" i="7"/>
  <c r="H40" i="7"/>
  <c r="F40" i="7"/>
  <c r="K40" i="7"/>
  <c r="G40" i="7"/>
  <c r="C40" i="7"/>
  <c r="J40" i="7"/>
  <c r="E40" i="7"/>
  <c r="D40" i="7"/>
  <c r="C29" i="4"/>
  <c r="F7" i="3"/>
  <c r="H7" i="3"/>
  <c r="D7" i="3"/>
  <c r="J7" i="3"/>
  <c r="C7" i="3"/>
  <c r="E7" i="3"/>
  <c r="K7" i="3"/>
  <c r="G7" i="3"/>
  <c r="K34" i="7"/>
  <c r="C34" i="7"/>
  <c r="G34" i="7"/>
  <c r="D34" i="7"/>
  <c r="I34" i="7"/>
  <c r="E34" i="7"/>
  <c r="H34" i="7"/>
  <c r="F34" i="7"/>
  <c r="J34" i="7"/>
  <c r="H29" i="12"/>
  <c r="F29" i="12"/>
  <c r="I29" i="12"/>
  <c r="J29" i="12"/>
  <c r="K29" i="12"/>
  <c r="G29" i="12"/>
  <c r="D29" i="12"/>
  <c r="E29" i="12"/>
  <c r="C29" i="12"/>
  <c r="K38" i="10"/>
  <c r="H38" i="10"/>
  <c r="E38" i="10"/>
  <c r="J38" i="10"/>
  <c r="F38" i="10"/>
  <c r="I38" i="10"/>
  <c r="C38" i="10"/>
  <c r="G38" i="10"/>
  <c r="E36" i="8"/>
  <c r="C36" i="8"/>
  <c r="G36" i="8"/>
  <c r="K36" i="8"/>
  <c r="J36" i="8"/>
  <c r="F36" i="8"/>
  <c r="D36" i="8"/>
  <c r="I36" i="8"/>
  <c r="H36" i="8"/>
  <c r="E34" i="8"/>
  <c r="C34" i="8"/>
  <c r="F34" i="8"/>
  <c r="I34" i="8"/>
  <c r="K34" i="8"/>
  <c r="D34" i="8"/>
  <c r="J34" i="8"/>
  <c r="G34" i="8"/>
  <c r="H34" i="8"/>
  <c r="I36" i="7"/>
  <c r="C36" i="7"/>
  <c r="E36" i="7"/>
  <c r="F36" i="7"/>
  <c r="D36" i="7"/>
  <c r="G36" i="7"/>
  <c r="J36" i="7"/>
  <c r="H36" i="7"/>
  <c r="K36" i="7"/>
  <c r="G40" i="3"/>
  <c r="F40" i="3"/>
  <c r="E40" i="3"/>
  <c r="D40" i="3"/>
  <c r="J40" i="3"/>
  <c r="H40" i="3"/>
  <c r="K40" i="3"/>
  <c r="C40" i="3"/>
  <c r="L40" i="3" s="1"/>
  <c r="F31" i="3"/>
  <c r="C31" i="3"/>
  <c r="L31" i="3" s="1"/>
  <c r="D31" i="3"/>
  <c r="E31" i="3"/>
  <c r="J31" i="3"/>
  <c r="K31" i="3"/>
  <c r="H31" i="3"/>
  <c r="G31" i="3"/>
  <c r="C16" i="5"/>
  <c r="H16" i="5"/>
  <c r="I16" i="5"/>
  <c r="D16" i="5"/>
  <c r="J16" i="5"/>
  <c r="G16" i="5"/>
  <c r="K16" i="5"/>
  <c r="M16" i="5" a="1"/>
  <c r="M16" i="5" s="1"/>
  <c r="F35" i="7"/>
  <c r="H35" i="7"/>
  <c r="D35" i="7"/>
  <c r="E35" i="7"/>
  <c r="J35" i="7"/>
  <c r="K35" i="7"/>
  <c r="G35" i="7"/>
  <c r="C35" i="7"/>
  <c r="I35" i="7"/>
  <c r="G42" i="7"/>
  <c r="I42" i="7"/>
  <c r="E42" i="7"/>
  <c r="F42" i="7"/>
  <c r="D42" i="7"/>
  <c r="C42" i="7"/>
  <c r="H42" i="7"/>
  <c r="J42" i="7"/>
  <c r="K42" i="7"/>
  <c r="F39" i="12"/>
  <c r="C39" i="12"/>
  <c r="H39" i="12"/>
  <c r="K39" i="12"/>
  <c r="J39" i="12"/>
  <c r="I39" i="12"/>
  <c r="D39" i="12"/>
  <c r="G39" i="12"/>
  <c r="E39" i="12"/>
  <c r="C45" i="7"/>
  <c r="F45" i="7"/>
  <c r="G45" i="7"/>
  <c r="D45" i="7"/>
  <c r="I45" i="7"/>
  <c r="H45" i="7"/>
  <c r="E45" i="7"/>
  <c r="K45" i="7"/>
  <c r="J45" i="7"/>
  <c r="C24" i="4"/>
  <c r="F39" i="7"/>
  <c r="H39" i="7"/>
  <c r="C39" i="7"/>
  <c r="I39" i="7"/>
  <c r="E39" i="7"/>
  <c r="G39" i="7"/>
  <c r="J39" i="7"/>
  <c r="D39" i="7"/>
  <c r="K39" i="7"/>
  <c r="G49" i="3"/>
  <c r="J49" i="3"/>
  <c r="C49" i="3"/>
  <c r="L49" i="3" s="1"/>
  <c r="E49" i="3"/>
  <c r="D49" i="3"/>
  <c r="H49" i="3"/>
  <c r="F49" i="3"/>
  <c r="K49" i="3"/>
  <c r="C6" i="4"/>
  <c r="C23" i="8"/>
  <c r="F23" i="8"/>
  <c r="K23" i="8"/>
  <c r="J23" i="8"/>
  <c r="H23" i="8"/>
  <c r="G23" i="8"/>
  <c r="E23" i="8"/>
  <c r="D23" i="8"/>
  <c r="I23" i="8"/>
  <c r="F3" i="9"/>
  <c r="I3" i="9"/>
  <c r="H3" i="9"/>
  <c r="J3" i="9"/>
  <c r="G3" i="9"/>
  <c r="K3" i="9"/>
  <c r="C3" i="9"/>
  <c r="E3" i="9"/>
  <c r="H39" i="5"/>
  <c r="C39" i="5"/>
  <c r="D39" i="5"/>
  <c r="G39" i="5"/>
  <c r="K39" i="5"/>
  <c r="J39" i="5"/>
  <c r="I39" i="5"/>
  <c r="H19" i="10"/>
  <c r="C19" i="10"/>
  <c r="F19" i="10"/>
  <c r="J19" i="10"/>
  <c r="G19" i="10"/>
  <c r="K19" i="10"/>
  <c r="I19" i="10"/>
  <c r="E19" i="10"/>
  <c r="K49" i="5"/>
  <c r="J49" i="5"/>
  <c r="H49" i="5"/>
  <c r="C49" i="5"/>
  <c r="D49" i="5"/>
  <c r="G49" i="5"/>
  <c r="I49" i="5"/>
  <c r="C42" i="4"/>
  <c r="C10" i="5"/>
  <c r="G10" i="5"/>
  <c r="I10" i="5"/>
  <c r="D10" i="5"/>
  <c r="H10" i="5"/>
  <c r="J10" i="5"/>
  <c r="K10" i="5"/>
  <c r="M10" i="5" a="1"/>
  <c r="M10" i="5" s="1"/>
  <c r="D25" i="5"/>
  <c r="J25" i="5"/>
  <c r="M25" i="5"/>
  <c r="K25" i="5"/>
  <c r="H25" i="5"/>
  <c r="I25" i="5"/>
  <c r="C25" i="5"/>
  <c r="G25" i="5"/>
  <c r="G43" i="3"/>
  <c r="F43" i="3"/>
  <c r="H43" i="3"/>
  <c r="K43" i="3"/>
  <c r="D43" i="3"/>
  <c r="E43" i="3"/>
  <c r="J43" i="3"/>
  <c r="C43" i="3"/>
  <c r="L43" i="3" s="1"/>
  <c r="E31" i="7"/>
  <c r="D31" i="7"/>
  <c r="K31" i="7"/>
  <c r="H31" i="7"/>
  <c r="I31" i="7"/>
  <c r="C31" i="7"/>
  <c r="G31" i="7"/>
  <c r="F31" i="7"/>
  <c r="J31" i="7"/>
  <c r="C22" i="4"/>
  <c r="C26" i="4"/>
  <c r="I30" i="10"/>
  <c r="F30" i="10"/>
  <c r="G30" i="10"/>
  <c r="K30" i="10"/>
  <c r="C30" i="10"/>
  <c r="H30" i="10"/>
  <c r="E30" i="10"/>
  <c r="J30" i="10"/>
  <c r="G16" i="10"/>
  <c r="F16" i="10"/>
  <c r="C16" i="10"/>
  <c r="J16" i="10"/>
  <c r="H16" i="10"/>
  <c r="E16" i="10"/>
  <c r="I16" i="10"/>
  <c r="K16" i="10"/>
  <c r="G6" i="9"/>
  <c r="I6" i="9"/>
  <c r="F6" i="9"/>
  <c r="C6" i="9"/>
  <c r="K6" i="9"/>
  <c r="H6" i="9"/>
  <c r="J6" i="9"/>
  <c r="E6" i="9"/>
  <c r="J37" i="10"/>
  <c r="G37" i="10"/>
  <c r="K37" i="10"/>
  <c r="F37" i="10"/>
  <c r="C37" i="10"/>
  <c r="I37" i="10"/>
  <c r="E37" i="10"/>
  <c r="H37" i="10"/>
  <c r="F17" i="9"/>
  <c r="E17" i="9"/>
  <c r="J17" i="9"/>
  <c r="H17" i="9"/>
  <c r="G17" i="9"/>
  <c r="C17" i="9"/>
  <c r="K17" i="9"/>
  <c r="I17" i="9"/>
  <c r="E44" i="8"/>
  <c r="C44" i="8"/>
  <c r="D44" i="8"/>
  <c r="G44" i="8"/>
  <c r="F44" i="8"/>
  <c r="I44" i="8"/>
  <c r="H44" i="8"/>
  <c r="J44" i="8"/>
  <c r="K44" i="8"/>
  <c r="E7" i="12"/>
  <c r="D7" i="12"/>
  <c r="J7" i="12"/>
  <c r="F7" i="12"/>
  <c r="I7" i="12"/>
  <c r="K7" i="12"/>
  <c r="G7" i="12"/>
  <c r="C7" i="12"/>
  <c r="H7" i="12"/>
  <c r="I36" i="9"/>
  <c r="F36" i="9"/>
  <c r="G36" i="9"/>
  <c r="C36" i="9"/>
  <c r="E36" i="9"/>
  <c r="J36" i="9"/>
  <c r="H36" i="9"/>
  <c r="K36" i="9"/>
  <c r="G17" i="8"/>
  <c r="F17" i="8"/>
  <c r="I17" i="8"/>
  <c r="H17" i="8"/>
  <c r="K17" i="8"/>
  <c r="C17" i="8"/>
  <c r="E17" i="8"/>
  <c r="J17" i="8"/>
  <c r="D17" i="8"/>
  <c r="I39" i="10"/>
  <c r="C39" i="10"/>
  <c r="F39" i="10"/>
  <c r="H39" i="10"/>
  <c r="J39" i="10"/>
  <c r="E39" i="10"/>
  <c r="K39" i="10"/>
  <c r="G39" i="10"/>
  <c r="I40" i="9"/>
  <c r="E40" i="9"/>
  <c r="K40" i="9"/>
  <c r="G40" i="9"/>
  <c r="C40" i="9"/>
  <c r="J40" i="9"/>
  <c r="F40" i="9"/>
  <c r="H40" i="9"/>
  <c r="D46" i="12"/>
  <c r="K46" i="12"/>
  <c r="E46" i="12"/>
  <c r="G46" i="12"/>
  <c r="I46" i="12"/>
  <c r="H46" i="12"/>
  <c r="F46" i="12"/>
  <c r="C46" i="12"/>
  <c r="J46" i="12"/>
  <c r="G21" i="8"/>
  <c r="I21" i="8"/>
  <c r="F21" i="8"/>
  <c r="K21" i="8"/>
  <c r="H21" i="8"/>
  <c r="D21" i="8"/>
  <c r="E21" i="8"/>
  <c r="C21" i="8"/>
  <c r="J21" i="8"/>
  <c r="E13" i="8"/>
  <c r="I13" i="8"/>
  <c r="F13" i="8"/>
  <c r="J13" i="8"/>
  <c r="C13" i="8"/>
  <c r="D13" i="8"/>
  <c r="G13" i="8"/>
  <c r="H13" i="8"/>
  <c r="K13" i="8"/>
  <c r="I44" i="7"/>
  <c r="G44" i="7"/>
  <c r="F44" i="7"/>
  <c r="D44" i="7"/>
  <c r="H44" i="7"/>
  <c r="E44" i="7"/>
  <c r="K44" i="7"/>
  <c r="J44" i="7"/>
  <c r="C44" i="7"/>
  <c r="J49" i="9"/>
  <c r="F49" i="9"/>
  <c r="E49" i="9"/>
  <c r="K49" i="9"/>
  <c r="C49" i="9"/>
  <c r="H49" i="9"/>
  <c r="G49" i="9"/>
  <c r="I49" i="9"/>
  <c r="H29" i="5"/>
  <c r="J29" i="5"/>
  <c r="C29" i="5"/>
  <c r="C6" i="15"/>
  <c r="D29" i="5"/>
  <c r="K29" i="5"/>
  <c r="G29" i="5"/>
  <c r="I29" i="5"/>
  <c r="I45" i="10"/>
  <c r="C45" i="10"/>
  <c r="G45" i="10"/>
  <c r="F45" i="10"/>
  <c r="K45" i="10"/>
  <c r="E45" i="10"/>
  <c r="J45" i="10"/>
  <c r="H45" i="10"/>
  <c r="E42" i="12"/>
  <c r="C42" i="12"/>
  <c r="K42" i="12"/>
  <c r="F42" i="12"/>
  <c r="G42" i="12"/>
  <c r="D42" i="12"/>
  <c r="I42" i="12"/>
  <c r="J42" i="12"/>
  <c r="H42" i="12"/>
  <c r="J37" i="9"/>
  <c r="K37" i="9"/>
  <c r="H37" i="9"/>
  <c r="F37" i="9"/>
  <c r="I37" i="9"/>
  <c r="C37" i="9"/>
  <c r="E37" i="9"/>
  <c r="G37" i="9"/>
  <c r="C23" i="3"/>
  <c r="L23" i="3" s="1"/>
  <c r="H23" i="3"/>
  <c r="F23" i="3"/>
  <c r="G23" i="3"/>
  <c r="J23" i="3"/>
  <c r="K23" i="3"/>
  <c r="D23" i="3"/>
  <c r="E23" i="3"/>
  <c r="I6" i="12"/>
  <c r="J6" i="12"/>
  <c r="D6" i="12"/>
  <c r="G6" i="12"/>
  <c r="E6" i="12"/>
  <c r="C6" i="12"/>
  <c r="H6" i="12"/>
  <c r="K6" i="12"/>
  <c r="F6" i="12"/>
  <c r="K24" i="12"/>
  <c r="J24" i="12"/>
  <c r="D24" i="12"/>
  <c r="G24" i="12"/>
  <c r="C24" i="12"/>
  <c r="F24" i="12"/>
  <c r="I24" i="12"/>
  <c r="E24" i="12"/>
  <c r="H24" i="12"/>
  <c r="C37" i="4"/>
  <c r="J41" i="7"/>
  <c r="F41" i="7"/>
  <c r="C41" i="7"/>
  <c r="H41" i="7"/>
  <c r="G41" i="7"/>
  <c r="D41" i="7"/>
  <c r="I41" i="7"/>
  <c r="E41" i="7"/>
  <c r="K41" i="7"/>
  <c r="H3" i="8"/>
  <c r="E3" i="8"/>
  <c r="J3" i="8"/>
  <c r="D3" i="8"/>
  <c r="F3" i="8"/>
  <c r="K3" i="8"/>
  <c r="G3" i="8"/>
  <c r="I3" i="8"/>
  <c r="C3" i="8"/>
  <c r="G26" i="9"/>
  <c r="E26" i="9"/>
  <c r="J26" i="9"/>
  <c r="I26" i="9"/>
  <c r="C26" i="9"/>
  <c r="H26" i="9"/>
  <c r="F26" i="9"/>
  <c r="K26" i="9"/>
  <c r="C35" i="4"/>
  <c r="D9" i="3"/>
  <c r="C9" i="3"/>
  <c r="G9" i="3"/>
  <c r="H9" i="3"/>
  <c r="E9" i="3"/>
  <c r="J9" i="3"/>
  <c r="K9" i="3"/>
  <c r="F9" i="3"/>
  <c r="J5" i="7"/>
  <c r="F5" i="7"/>
  <c r="H5" i="7"/>
  <c r="G5" i="7"/>
  <c r="K5" i="7"/>
  <c r="I5" i="7"/>
  <c r="C5" i="7"/>
  <c r="E5" i="7"/>
  <c r="C35" i="8"/>
  <c r="G35" i="8"/>
  <c r="H35" i="8"/>
  <c r="J35" i="8"/>
  <c r="D35" i="8"/>
  <c r="I35" i="8"/>
  <c r="F35" i="8"/>
  <c r="K35" i="8"/>
  <c r="E35" i="8"/>
  <c r="J31" i="10"/>
  <c r="G31" i="10"/>
  <c r="F31" i="10"/>
  <c r="H31" i="10"/>
  <c r="K31" i="10"/>
  <c r="I31" i="10"/>
  <c r="C31" i="10"/>
  <c r="E31" i="10"/>
  <c r="J33" i="7"/>
  <c r="F33" i="7"/>
  <c r="H33" i="7"/>
  <c r="I33" i="7"/>
  <c r="K33" i="7"/>
  <c r="D33" i="7"/>
  <c r="E33" i="7"/>
  <c r="C33" i="7"/>
  <c r="G33" i="7"/>
  <c r="G34" i="3"/>
  <c r="F34" i="3"/>
  <c r="K34" i="3"/>
  <c r="C34" i="3"/>
  <c r="L34" i="3" s="1"/>
  <c r="D34" i="3"/>
  <c r="E34" i="3"/>
  <c r="J34" i="3"/>
  <c r="H34" i="3"/>
  <c r="C30" i="7"/>
  <c r="I30" i="7"/>
  <c r="G30" i="7"/>
  <c r="D30" i="7"/>
  <c r="J30" i="7"/>
  <c r="E30" i="7"/>
  <c r="K30" i="7"/>
  <c r="F30" i="7"/>
  <c r="H30" i="7"/>
  <c r="C44" i="4"/>
  <c r="C20" i="4"/>
  <c r="H13" i="10"/>
  <c r="F13" i="10"/>
  <c r="K13" i="10"/>
  <c r="C13" i="10"/>
  <c r="I13" i="10"/>
  <c r="E13" i="10"/>
  <c r="G13" i="10"/>
  <c r="J13" i="10"/>
  <c r="E2" i="12"/>
  <c r="D2" i="12"/>
  <c r="C2" i="12"/>
  <c r="I2" i="12"/>
  <c r="J2" i="12"/>
  <c r="G2" i="12"/>
  <c r="K2" i="12"/>
  <c r="F2" i="12"/>
  <c r="H2" i="12"/>
  <c r="E17" i="12"/>
  <c r="H17" i="12"/>
  <c r="J17" i="12"/>
  <c r="D17" i="12"/>
  <c r="G17" i="12"/>
  <c r="K17" i="12"/>
  <c r="I17" i="12"/>
  <c r="C17" i="12"/>
  <c r="F17" i="12"/>
  <c r="E22" i="8"/>
  <c r="C22" i="8"/>
  <c r="K22" i="8"/>
  <c r="H22" i="8"/>
  <c r="J22" i="8"/>
  <c r="G22" i="8"/>
  <c r="I22" i="8"/>
  <c r="F22" i="8"/>
  <c r="D22" i="8"/>
  <c r="D18" i="3"/>
  <c r="C18" i="3"/>
  <c r="L18" i="3" s="1"/>
  <c r="G18" i="3"/>
  <c r="H18" i="3"/>
  <c r="F18" i="3"/>
  <c r="J18" i="3"/>
  <c r="K18" i="3"/>
  <c r="E18" i="3"/>
  <c r="K35" i="12"/>
  <c r="H35" i="12"/>
  <c r="E35" i="12"/>
  <c r="D35" i="12"/>
  <c r="G35" i="12"/>
  <c r="J35" i="12"/>
  <c r="C35" i="12"/>
  <c r="I35" i="12"/>
  <c r="F35" i="12"/>
  <c r="E46" i="8"/>
  <c r="C46" i="8"/>
  <c r="F46" i="8"/>
  <c r="I46" i="8"/>
  <c r="G46" i="8"/>
  <c r="H46" i="8"/>
  <c r="J46" i="8"/>
  <c r="D46" i="8"/>
  <c r="K46" i="8"/>
  <c r="C33" i="3"/>
  <c r="L33" i="3" s="1"/>
  <c r="D33" i="3"/>
  <c r="H33" i="3"/>
  <c r="K33" i="3"/>
  <c r="J33" i="3"/>
  <c r="F33" i="3"/>
  <c r="E33" i="3"/>
  <c r="G33" i="3"/>
  <c r="C45" i="3"/>
  <c r="L45" i="3" s="1"/>
  <c r="G45" i="3"/>
  <c r="F45" i="3"/>
  <c r="E45" i="3"/>
  <c r="H45" i="3"/>
  <c r="D45" i="3"/>
  <c r="J45" i="3"/>
  <c r="K45" i="3"/>
  <c r="I31" i="8"/>
  <c r="F31" i="8"/>
  <c r="E31" i="8"/>
  <c r="G31" i="8"/>
  <c r="H31" i="8"/>
  <c r="C31" i="8"/>
  <c r="K31" i="8"/>
  <c r="J31" i="8"/>
  <c r="D31" i="8"/>
  <c r="H27" i="5"/>
  <c r="D27" i="5"/>
  <c r="J27" i="5"/>
  <c r="K27" i="5"/>
  <c r="I27" i="5"/>
  <c r="C27" i="5"/>
  <c r="G27" i="5"/>
  <c r="C4" i="15"/>
  <c r="F16" i="3"/>
  <c r="C16" i="3"/>
  <c r="L16" i="3" s="1"/>
  <c r="D16" i="3"/>
  <c r="E16" i="3"/>
  <c r="H16" i="3"/>
  <c r="J16" i="3"/>
  <c r="K16" i="3"/>
  <c r="G16" i="3"/>
  <c r="C20" i="12"/>
  <c r="D20" i="12"/>
  <c r="G20" i="12"/>
  <c r="F20" i="12"/>
  <c r="J20" i="12"/>
  <c r="H20" i="12"/>
  <c r="I20" i="12"/>
  <c r="K20" i="12"/>
  <c r="E20" i="12"/>
  <c r="E30" i="8"/>
  <c r="J30" i="8"/>
  <c r="K30" i="8"/>
  <c r="F30" i="8"/>
  <c r="H30" i="8"/>
  <c r="D30" i="8"/>
  <c r="C30" i="8"/>
  <c r="G30" i="8"/>
  <c r="I30" i="8"/>
  <c r="J32" i="12"/>
  <c r="G32" i="12"/>
  <c r="H32" i="12"/>
  <c r="D32" i="12"/>
  <c r="E32" i="12"/>
  <c r="C32" i="12"/>
  <c r="K32" i="12"/>
  <c r="I32" i="12"/>
  <c r="F32" i="12"/>
  <c r="H43" i="9"/>
  <c r="G43" i="9"/>
  <c r="E43" i="9"/>
  <c r="I43" i="9"/>
  <c r="C43" i="9"/>
  <c r="K43" i="9"/>
  <c r="J43" i="9"/>
  <c r="F43" i="9"/>
  <c r="K50" i="9"/>
  <c r="E50" i="9"/>
  <c r="J50" i="9"/>
  <c r="G50" i="9"/>
  <c r="H50" i="9"/>
  <c r="I50" i="9"/>
  <c r="C50" i="9"/>
  <c r="F50" i="9"/>
  <c r="H21" i="12"/>
  <c r="I21" i="12"/>
  <c r="G21" i="12"/>
  <c r="K21" i="12"/>
  <c r="C21" i="12"/>
  <c r="D21" i="12"/>
  <c r="J21" i="12"/>
  <c r="E21" i="12"/>
  <c r="F21" i="12"/>
  <c r="K49" i="10"/>
  <c r="H49" i="10"/>
  <c r="G49" i="10"/>
  <c r="F49" i="10"/>
  <c r="I49" i="10"/>
  <c r="C49" i="10"/>
  <c r="E49" i="10"/>
  <c r="J49" i="10"/>
  <c r="D2" i="3"/>
  <c r="K2" i="3"/>
  <c r="H2" i="3"/>
  <c r="C2" i="3"/>
  <c r="E2" i="3"/>
  <c r="G2" i="3"/>
  <c r="J2" i="3"/>
  <c r="F2" i="3"/>
  <c r="I23" i="5"/>
  <c r="J23" i="5"/>
  <c r="K23" i="5"/>
  <c r="D23" i="5"/>
  <c r="G23" i="5"/>
  <c r="M23" i="5"/>
  <c r="H23" i="5"/>
  <c r="C23" i="5"/>
  <c r="G37" i="3"/>
  <c r="F37" i="3"/>
  <c r="J37" i="3"/>
  <c r="D37" i="3"/>
  <c r="E37" i="3"/>
  <c r="K37" i="3"/>
  <c r="C37" i="3"/>
  <c r="L37" i="3" s="1"/>
  <c r="H37" i="3"/>
  <c r="J43" i="7"/>
  <c r="D43" i="7"/>
  <c r="G43" i="7"/>
  <c r="K43" i="7"/>
  <c r="I43" i="7"/>
  <c r="C43" i="7"/>
  <c r="H43" i="7"/>
  <c r="E43" i="7"/>
  <c r="F43" i="7"/>
  <c r="C43" i="4"/>
  <c r="K51" i="7"/>
  <c r="F51" i="7"/>
  <c r="J51" i="7"/>
  <c r="H51" i="7"/>
  <c r="E51" i="7"/>
  <c r="G51" i="7"/>
  <c r="C51" i="7"/>
  <c r="D51" i="7"/>
  <c r="I51" i="7"/>
  <c r="C30" i="4"/>
  <c r="H3" i="7"/>
  <c r="I3" i="7"/>
  <c r="C3" i="7"/>
  <c r="F3" i="7"/>
  <c r="J3" i="7"/>
  <c r="K3" i="7"/>
  <c r="E3" i="7"/>
  <c r="G3" i="7"/>
  <c r="H8" i="9"/>
  <c r="K8" i="9"/>
  <c r="I8" i="9"/>
  <c r="E8" i="9"/>
  <c r="F8" i="9"/>
  <c r="G8" i="9"/>
  <c r="J8" i="9"/>
  <c r="C8" i="9"/>
  <c r="D37" i="5"/>
  <c r="G37" i="5"/>
  <c r="C37" i="5"/>
  <c r="J37" i="5"/>
  <c r="H37" i="5"/>
  <c r="I37" i="5"/>
  <c r="K37" i="5"/>
  <c r="K26" i="10"/>
  <c r="J26" i="10"/>
  <c r="H26" i="10"/>
  <c r="C26" i="10"/>
  <c r="I26" i="10"/>
  <c r="G26" i="10"/>
  <c r="F26" i="10"/>
  <c r="E26" i="10"/>
  <c r="G18" i="7"/>
  <c r="F18" i="7"/>
  <c r="K18" i="7"/>
  <c r="H18" i="7"/>
  <c r="E18" i="7"/>
  <c r="C18" i="7"/>
  <c r="J18" i="7"/>
  <c r="I18" i="7"/>
  <c r="K50" i="8"/>
  <c r="J50" i="8"/>
  <c r="C50" i="8"/>
  <c r="G50" i="8"/>
  <c r="D50" i="8"/>
  <c r="E50" i="8"/>
  <c r="H50" i="8"/>
  <c r="I50" i="8"/>
  <c r="F50" i="8"/>
  <c r="C26" i="7"/>
  <c r="F26" i="7"/>
  <c r="H26" i="7"/>
  <c r="K26" i="7"/>
  <c r="I26" i="7"/>
  <c r="J26" i="7"/>
  <c r="G26" i="7"/>
  <c r="E26" i="7"/>
  <c r="D26" i="7"/>
  <c r="I12" i="12"/>
  <c r="G12" i="12"/>
  <c r="F12" i="12"/>
  <c r="E12" i="12"/>
  <c r="C12" i="12"/>
  <c r="J12" i="12"/>
  <c r="D12" i="12"/>
  <c r="H12" i="12"/>
  <c r="K12" i="12"/>
  <c r="K30" i="12"/>
  <c r="D30" i="12"/>
  <c r="F30" i="12"/>
  <c r="C30" i="12"/>
  <c r="E30" i="12"/>
  <c r="H30" i="12"/>
  <c r="G30" i="12"/>
  <c r="I30" i="12"/>
  <c r="J30" i="12"/>
  <c r="D24" i="3"/>
  <c r="H24" i="3"/>
  <c r="G24" i="3"/>
  <c r="C24" i="3"/>
  <c r="L24" i="3" s="1"/>
  <c r="K24" i="3"/>
  <c r="F24" i="3"/>
  <c r="E24" i="3"/>
  <c r="J24" i="3"/>
  <c r="C4" i="4"/>
  <c r="E1" i="8"/>
  <c r="H1" i="8"/>
  <c r="F1" i="8"/>
  <c r="D1" i="8"/>
  <c r="I1" i="8"/>
  <c r="G1" i="8"/>
  <c r="K1" i="8"/>
  <c r="J1" i="8"/>
  <c r="C1" i="8"/>
  <c r="G4" i="7"/>
  <c r="I4" i="7"/>
  <c r="K4" i="7"/>
  <c r="C4" i="7"/>
  <c r="F4" i="7"/>
  <c r="H4" i="7"/>
  <c r="J4" i="7"/>
  <c r="E4" i="7"/>
  <c r="F11" i="7"/>
  <c r="J11" i="7"/>
  <c r="K11" i="7"/>
  <c r="E11" i="7"/>
  <c r="C11" i="7"/>
  <c r="H11" i="7"/>
  <c r="I11" i="7"/>
  <c r="G11" i="7"/>
  <c r="G20" i="5"/>
  <c r="D20" i="5"/>
  <c r="K20" i="5"/>
  <c r="J20" i="5"/>
  <c r="I20" i="5"/>
  <c r="H20" i="5"/>
  <c r="C20" i="5"/>
  <c r="J23" i="9"/>
  <c r="H23" i="9"/>
  <c r="C23" i="9"/>
  <c r="G23" i="9"/>
  <c r="I23" i="9"/>
  <c r="K23" i="9"/>
  <c r="E23" i="9"/>
  <c r="F23" i="9"/>
  <c r="K48" i="8"/>
  <c r="C48" i="8"/>
  <c r="E48" i="8"/>
  <c r="D48" i="8"/>
  <c r="F48" i="8"/>
  <c r="H48" i="8"/>
  <c r="I48" i="8"/>
  <c r="J48" i="8"/>
  <c r="G48" i="8"/>
  <c r="I1" i="10"/>
  <c r="G1" i="10"/>
  <c r="D1" i="10"/>
  <c r="C1" i="10"/>
  <c r="K1" i="10"/>
  <c r="J1" i="10"/>
  <c r="E1" i="10"/>
  <c r="H1" i="10"/>
  <c r="F1" i="10"/>
  <c r="G33" i="8"/>
  <c r="C33" i="8"/>
  <c r="I33" i="8"/>
  <c r="H33" i="8"/>
  <c r="K33" i="8"/>
  <c r="J33" i="8"/>
  <c r="D33" i="8"/>
  <c r="E33" i="8"/>
  <c r="F33" i="8"/>
  <c r="H33" i="5"/>
  <c r="C33" i="5"/>
  <c r="I33" i="5"/>
  <c r="J33" i="5"/>
  <c r="K33" i="5"/>
  <c r="G33" i="5"/>
  <c r="D33" i="5"/>
  <c r="C48" i="5"/>
  <c r="H48" i="5"/>
  <c r="I48" i="5"/>
  <c r="K48" i="5"/>
  <c r="D48" i="5"/>
  <c r="J48" i="5"/>
  <c r="G48" i="5"/>
  <c r="C26" i="3"/>
  <c r="L26" i="3" s="1"/>
  <c r="E26" i="3"/>
  <c r="G26" i="3"/>
  <c r="H26" i="3"/>
  <c r="J26" i="3"/>
  <c r="K26" i="3"/>
  <c r="D26" i="3"/>
  <c r="F26" i="3"/>
  <c r="G8" i="8"/>
  <c r="I8" i="8"/>
  <c r="F8" i="8"/>
  <c r="K8" i="8"/>
  <c r="J8" i="8"/>
  <c r="D8" i="8"/>
  <c r="C8" i="8"/>
  <c r="H8" i="8"/>
  <c r="E8" i="8"/>
  <c r="F51" i="12"/>
  <c r="C51" i="12"/>
  <c r="H51" i="12"/>
  <c r="G51" i="12"/>
  <c r="K51" i="12"/>
  <c r="J51" i="12"/>
  <c r="D51" i="12"/>
  <c r="E51" i="12"/>
  <c r="I51" i="12"/>
  <c r="G6" i="8"/>
  <c r="E6" i="8"/>
  <c r="D6" i="8"/>
  <c r="H6" i="8"/>
  <c r="J6" i="8"/>
  <c r="K6" i="8"/>
  <c r="C6" i="8"/>
  <c r="I6" i="8"/>
  <c r="F6" i="8"/>
  <c r="C36" i="4"/>
  <c r="C14" i="8"/>
  <c r="J14" i="8"/>
  <c r="I14" i="8"/>
  <c r="D14" i="8"/>
  <c r="G14" i="8"/>
  <c r="H14" i="8"/>
  <c r="F14" i="8"/>
  <c r="K14" i="8"/>
  <c r="E14" i="8"/>
  <c r="C39" i="4"/>
  <c r="G35" i="3"/>
  <c r="F35" i="3"/>
  <c r="E35" i="3"/>
  <c r="H35" i="3"/>
  <c r="K35" i="3"/>
  <c r="J35" i="3"/>
  <c r="D35" i="3"/>
  <c r="C35" i="3"/>
  <c r="L35" i="3" s="1"/>
  <c r="K22" i="7"/>
  <c r="E22" i="7"/>
  <c r="F22" i="7"/>
  <c r="I22" i="7"/>
  <c r="C22" i="7"/>
  <c r="J22" i="7"/>
  <c r="G22" i="7"/>
  <c r="H22" i="7"/>
  <c r="D7" i="5"/>
  <c r="J7" i="5"/>
  <c r="M7" i="5" a="1"/>
  <c r="M7" i="5" s="1"/>
  <c r="I7" i="5"/>
  <c r="K7" i="5"/>
  <c r="C7" i="5"/>
  <c r="H7" i="5"/>
  <c r="G7" i="5"/>
  <c r="F35" i="9"/>
  <c r="H35" i="9"/>
  <c r="J35" i="9"/>
  <c r="E35" i="9"/>
  <c r="C35" i="9"/>
  <c r="G35" i="9"/>
  <c r="I35" i="9"/>
  <c r="K35" i="9"/>
  <c r="G27" i="12"/>
  <c r="C27" i="12"/>
  <c r="F27" i="12"/>
  <c r="I27" i="12"/>
  <c r="E27" i="12"/>
  <c r="D27" i="12"/>
  <c r="H27" i="12"/>
  <c r="J27" i="12"/>
  <c r="K27" i="12"/>
  <c r="I10" i="7"/>
  <c r="G10" i="7"/>
  <c r="K10" i="7"/>
  <c r="E10" i="7"/>
  <c r="C10" i="7"/>
  <c r="F10" i="7"/>
  <c r="J10" i="7"/>
  <c r="H10" i="7"/>
  <c r="H47" i="10"/>
  <c r="I47" i="10"/>
  <c r="G47" i="10"/>
  <c r="J47" i="10"/>
  <c r="K47" i="10"/>
  <c r="F47" i="10"/>
  <c r="E47" i="10"/>
  <c r="C47" i="10"/>
  <c r="D42" i="3"/>
  <c r="J42" i="3"/>
  <c r="G42" i="3"/>
  <c r="H42" i="3"/>
  <c r="C42" i="3"/>
  <c r="L42" i="3" s="1"/>
  <c r="E42" i="3"/>
  <c r="F42" i="3"/>
  <c r="K42" i="3"/>
  <c r="G5" i="5"/>
  <c r="D5" i="5"/>
  <c r="J5" i="5"/>
  <c r="K5" i="5"/>
  <c r="H5" i="5"/>
  <c r="I5" i="5"/>
  <c r="C5" i="5"/>
  <c r="I45" i="9"/>
  <c r="H45" i="9"/>
  <c r="C45" i="9"/>
  <c r="G45" i="9"/>
  <c r="F45" i="9"/>
  <c r="E45" i="9"/>
  <c r="J45" i="9"/>
  <c r="K45" i="9"/>
  <c r="K17" i="10"/>
  <c r="H17" i="10"/>
  <c r="F17" i="10"/>
  <c r="E17" i="10"/>
  <c r="J17" i="10"/>
  <c r="I17" i="10"/>
  <c r="G17" i="10"/>
  <c r="C17" i="10"/>
  <c r="J25" i="10"/>
  <c r="G25" i="10"/>
  <c r="E25" i="10"/>
  <c r="K25" i="10"/>
  <c r="F25" i="10"/>
  <c r="H25" i="10"/>
  <c r="I25" i="10"/>
  <c r="C25" i="10"/>
  <c r="K39" i="8"/>
  <c r="F39" i="8"/>
  <c r="I39" i="8"/>
  <c r="G39" i="8"/>
  <c r="E39" i="8"/>
  <c r="J39" i="8"/>
  <c r="D39" i="8"/>
  <c r="C39" i="8"/>
  <c r="H39" i="8"/>
  <c r="C14" i="3"/>
  <c r="L14" i="3" s="1"/>
  <c r="J14" i="3"/>
  <c r="K14" i="3"/>
  <c r="D14" i="3"/>
  <c r="E14" i="3"/>
  <c r="F14" i="3"/>
  <c r="G14" i="3"/>
  <c r="H14" i="3"/>
  <c r="C31" i="4"/>
  <c r="C21" i="4"/>
  <c r="S21" i="4" s="1"/>
  <c r="C9" i="15"/>
  <c r="G32" i="5"/>
  <c r="I32" i="5"/>
  <c r="H32" i="5"/>
  <c r="D32" i="5"/>
  <c r="K32" i="5"/>
  <c r="J32" i="5"/>
  <c r="C32" i="5"/>
  <c r="D41" i="12"/>
  <c r="K41" i="12"/>
  <c r="H41" i="12"/>
  <c r="E41" i="12"/>
  <c r="G41" i="12"/>
  <c r="F41" i="12"/>
  <c r="I41" i="12"/>
  <c r="C41" i="12"/>
  <c r="J41" i="12"/>
  <c r="I19" i="8"/>
  <c r="F19" i="8"/>
  <c r="H19" i="8"/>
  <c r="C19" i="8"/>
  <c r="E19" i="8"/>
  <c r="J19" i="8"/>
  <c r="D19" i="8"/>
  <c r="G19" i="8"/>
  <c r="K19" i="8"/>
  <c r="C4" i="5"/>
  <c r="I4" i="5"/>
  <c r="K4" i="5"/>
  <c r="H4" i="5"/>
  <c r="D4" i="5"/>
  <c r="M4" i="5" a="1"/>
  <c r="M4" i="5" s="1"/>
  <c r="E8" i="15" s="1"/>
  <c r="F8" i="15" s="1"/>
  <c r="J4" i="5"/>
  <c r="G4" i="5"/>
  <c r="E40" i="8"/>
  <c r="H40" i="8"/>
  <c r="G40" i="8"/>
  <c r="D40" i="8"/>
  <c r="F40" i="8"/>
  <c r="C40" i="8"/>
  <c r="J40" i="8"/>
  <c r="I40" i="8"/>
  <c r="K40" i="8"/>
  <c r="I6" i="5"/>
  <c r="C6" i="5"/>
  <c r="J6" i="5"/>
  <c r="K6" i="5"/>
  <c r="H6" i="5"/>
  <c r="G6" i="5"/>
  <c r="D6" i="5"/>
  <c r="F6" i="7"/>
  <c r="E6" i="7"/>
  <c r="I6" i="7"/>
  <c r="G6" i="7"/>
  <c r="K6" i="7"/>
  <c r="C6" i="7"/>
  <c r="J6" i="7"/>
  <c r="H6" i="7"/>
  <c r="F13" i="3"/>
  <c r="H13" i="3"/>
  <c r="D13" i="3"/>
  <c r="K13" i="3"/>
  <c r="C13" i="3"/>
  <c r="E13" i="3"/>
  <c r="J13" i="3"/>
  <c r="G13" i="3"/>
  <c r="C29" i="3"/>
  <c r="L29" i="3" s="1"/>
  <c r="G29" i="3"/>
  <c r="E29" i="3"/>
  <c r="F29" i="3"/>
  <c r="H29" i="3"/>
  <c r="K29" i="3"/>
  <c r="J29" i="3"/>
  <c r="D29" i="3"/>
  <c r="I42" i="9"/>
  <c r="F42" i="9"/>
  <c r="K42" i="9"/>
  <c r="G42" i="9"/>
  <c r="H42" i="9"/>
  <c r="J42" i="9"/>
  <c r="C42" i="9"/>
  <c r="E42" i="9"/>
  <c r="I48" i="10"/>
  <c r="E48" i="10"/>
  <c r="F48" i="10"/>
  <c r="K48" i="10"/>
  <c r="J48" i="10"/>
  <c r="C48" i="10"/>
  <c r="H48" i="10"/>
  <c r="G48" i="10"/>
  <c r="E10" i="10"/>
  <c r="H10" i="10"/>
  <c r="F10" i="10"/>
  <c r="C10" i="10"/>
  <c r="G10" i="10"/>
  <c r="K10" i="10"/>
  <c r="J10" i="10"/>
  <c r="I10" i="10"/>
  <c r="I19" i="12"/>
  <c r="G19" i="12"/>
  <c r="E19" i="12"/>
  <c r="H19" i="12"/>
  <c r="F19" i="12"/>
  <c r="K19" i="12"/>
  <c r="D19" i="12"/>
  <c r="C19" i="12"/>
  <c r="J19" i="12"/>
  <c r="G14" i="12"/>
  <c r="I14" i="12"/>
  <c r="K14" i="12"/>
  <c r="F14" i="12"/>
  <c r="H14" i="12"/>
  <c r="J14" i="12"/>
  <c r="E14" i="12"/>
  <c r="C14" i="12"/>
  <c r="D14" i="12"/>
  <c r="D15" i="3"/>
  <c r="H15" i="3"/>
  <c r="C15" i="3"/>
  <c r="L15" i="3" s="1"/>
  <c r="G15" i="3"/>
  <c r="J15" i="3"/>
  <c r="K15" i="3"/>
  <c r="F15" i="3"/>
  <c r="E15" i="3"/>
  <c r="E24" i="10"/>
  <c r="J24" i="10"/>
  <c r="G24" i="10"/>
  <c r="F24" i="10"/>
  <c r="K24" i="10"/>
  <c r="C24" i="10"/>
  <c r="H24" i="10"/>
  <c r="I24" i="10"/>
  <c r="I4" i="9"/>
  <c r="E4" i="9"/>
  <c r="G4" i="9"/>
  <c r="C4" i="9"/>
  <c r="K4" i="9"/>
  <c r="F4" i="9"/>
  <c r="H4" i="9"/>
  <c r="J4" i="9"/>
  <c r="C36" i="12"/>
  <c r="K36" i="12"/>
  <c r="F36" i="12"/>
  <c r="E36" i="12"/>
  <c r="J36" i="12"/>
  <c r="H36" i="12"/>
  <c r="G36" i="12"/>
  <c r="I36" i="12"/>
  <c r="D36" i="12"/>
  <c r="C38" i="7"/>
  <c r="G38" i="7"/>
  <c r="K38" i="7"/>
  <c r="E38" i="7"/>
  <c r="I38" i="7"/>
  <c r="F38" i="7"/>
  <c r="J38" i="7"/>
  <c r="D38" i="7"/>
  <c r="H38" i="7"/>
  <c r="G45" i="5"/>
  <c r="I45" i="5"/>
  <c r="H45" i="5"/>
  <c r="K45" i="5"/>
  <c r="J45" i="5"/>
  <c r="D45" i="5"/>
  <c r="C45" i="5"/>
  <c r="K31" i="9"/>
  <c r="E31" i="9"/>
  <c r="C31" i="9"/>
  <c r="F31" i="9"/>
  <c r="G31" i="9"/>
  <c r="J31" i="9"/>
  <c r="H31" i="9"/>
  <c r="I31" i="9"/>
  <c r="C20" i="3"/>
  <c r="L20" i="3" s="1"/>
  <c r="D20" i="3"/>
  <c r="K20" i="3"/>
  <c r="E20" i="3"/>
  <c r="F20" i="3"/>
  <c r="G20" i="3"/>
  <c r="H20" i="3"/>
  <c r="J20" i="3"/>
  <c r="G50" i="7"/>
  <c r="K50" i="7"/>
  <c r="F50" i="7"/>
  <c r="E50" i="7"/>
  <c r="J50" i="7"/>
  <c r="H50" i="7"/>
  <c r="C50" i="7"/>
  <c r="D50" i="7"/>
  <c r="I50" i="7"/>
  <c r="K13" i="9"/>
  <c r="H13" i="9"/>
  <c r="I13" i="9"/>
  <c r="J13" i="9"/>
  <c r="F13" i="9"/>
  <c r="C13" i="9"/>
  <c r="E13" i="9"/>
  <c r="G13" i="9"/>
  <c r="G33" i="9"/>
  <c r="F33" i="9"/>
  <c r="H33" i="9"/>
  <c r="I33" i="9"/>
  <c r="K33" i="9"/>
  <c r="J33" i="9"/>
  <c r="E33" i="9"/>
  <c r="C33" i="9"/>
  <c r="K51" i="8"/>
  <c r="G51" i="8"/>
  <c r="F51" i="8"/>
  <c r="H51" i="8"/>
  <c r="E51" i="8"/>
  <c r="C51" i="8"/>
  <c r="J51" i="8"/>
  <c r="I51" i="8"/>
  <c r="D51" i="8"/>
  <c r="C42" i="10"/>
  <c r="G42" i="10"/>
  <c r="H42" i="10"/>
  <c r="F42" i="10"/>
  <c r="K42" i="10"/>
  <c r="E42" i="10"/>
  <c r="J42" i="10"/>
  <c r="I42" i="10"/>
  <c r="J51" i="10"/>
  <c r="C51" i="10"/>
  <c r="G51" i="10"/>
  <c r="E51" i="10"/>
  <c r="K51" i="10"/>
  <c r="I51" i="10"/>
  <c r="H51" i="10"/>
  <c r="F51" i="10"/>
  <c r="C27" i="4"/>
  <c r="C5" i="4"/>
  <c r="E30" i="9"/>
  <c r="F30" i="9"/>
  <c r="C30" i="9"/>
  <c r="I30" i="9"/>
  <c r="G30" i="9"/>
  <c r="J30" i="9"/>
  <c r="H30" i="9"/>
  <c r="K30" i="9"/>
  <c r="J27" i="10"/>
  <c r="H27" i="10"/>
  <c r="G27" i="10"/>
  <c r="F27" i="10"/>
  <c r="C27" i="10"/>
  <c r="K27" i="10"/>
  <c r="I27" i="10"/>
  <c r="E27" i="10"/>
  <c r="I22" i="9"/>
  <c r="E22" i="9"/>
  <c r="K22" i="9"/>
  <c r="C22" i="9"/>
  <c r="G22" i="9"/>
  <c r="H22" i="9"/>
  <c r="F22" i="9"/>
  <c r="J22" i="9"/>
  <c r="K29" i="10"/>
  <c r="H29" i="10"/>
  <c r="F29" i="10"/>
  <c r="E29" i="10"/>
  <c r="C29" i="10"/>
  <c r="G29" i="10"/>
  <c r="J29" i="10"/>
  <c r="I29" i="10"/>
  <c r="I18" i="10"/>
  <c r="F18" i="10"/>
  <c r="E18" i="10"/>
  <c r="H18" i="10"/>
  <c r="G18" i="10"/>
  <c r="K18" i="10"/>
  <c r="C18" i="10"/>
  <c r="J18" i="10"/>
  <c r="F5" i="8"/>
  <c r="I5" i="8"/>
  <c r="D5" i="8"/>
  <c r="K5" i="8"/>
  <c r="E5" i="8"/>
  <c r="H5" i="8"/>
  <c r="G5" i="8"/>
  <c r="C5" i="8"/>
  <c r="J5" i="8"/>
  <c r="E47" i="3"/>
  <c r="G47" i="3"/>
  <c r="J47" i="3"/>
  <c r="K47" i="3"/>
  <c r="D47" i="3"/>
  <c r="H47" i="3"/>
  <c r="F47" i="3"/>
  <c r="C47" i="3"/>
  <c r="L47" i="3" s="1"/>
  <c r="F17" i="7"/>
  <c r="E17" i="7"/>
  <c r="H17" i="7"/>
  <c r="J17" i="7"/>
  <c r="I17" i="7"/>
  <c r="K17" i="7"/>
  <c r="C17" i="7"/>
  <c r="G17" i="7"/>
  <c r="C9" i="12"/>
  <c r="K9" i="12"/>
  <c r="H9" i="12"/>
  <c r="E9" i="12"/>
  <c r="F9" i="12"/>
  <c r="G9" i="12"/>
  <c r="I9" i="12"/>
  <c r="J9" i="12"/>
  <c r="D9" i="12"/>
  <c r="G12" i="10"/>
  <c r="K12" i="10"/>
  <c r="C12" i="10"/>
  <c r="E12" i="10"/>
  <c r="J12" i="10"/>
  <c r="I12" i="10"/>
  <c r="H12" i="10"/>
  <c r="F12" i="10"/>
  <c r="C28" i="4"/>
  <c r="J43" i="5"/>
  <c r="G43" i="5"/>
  <c r="I43" i="5"/>
  <c r="K43" i="5"/>
  <c r="C43" i="5"/>
  <c r="D43" i="5"/>
  <c r="H43" i="5"/>
  <c r="K23" i="10"/>
  <c r="H23" i="10"/>
  <c r="F23" i="10"/>
  <c r="E23" i="10"/>
  <c r="I23" i="10"/>
  <c r="G23" i="10"/>
  <c r="J23" i="10"/>
  <c r="C23" i="10"/>
  <c r="G20" i="7"/>
  <c r="C20" i="7"/>
  <c r="H20" i="7"/>
  <c r="I20" i="7"/>
  <c r="J20" i="7"/>
  <c r="E20" i="7"/>
  <c r="F20" i="7"/>
  <c r="K20" i="7"/>
  <c r="J44" i="12"/>
  <c r="H44" i="12"/>
  <c r="G44" i="12"/>
  <c r="D44" i="12"/>
  <c r="E44" i="12"/>
  <c r="C44" i="12"/>
  <c r="I44" i="12"/>
  <c r="F44" i="12"/>
  <c r="K44" i="12"/>
  <c r="J5" i="9"/>
  <c r="H5" i="9"/>
  <c r="G5" i="9"/>
  <c r="C5" i="9"/>
  <c r="E5" i="9"/>
  <c r="F5" i="9"/>
  <c r="I5" i="9"/>
  <c r="K5" i="9"/>
  <c r="J38" i="12"/>
  <c r="H38" i="12"/>
  <c r="C38" i="12"/>
  <c r="F38" i="12"/>
  <c r="D38" i="12"/>
  <c r="K38" i="12"/>
  <c r="E38" i="12"/>
  <c r="I38" i="12"/>
  <c r="G38" i="12"/>
  <c r="C25" i="4"/>
  <c r="K20" i="10"/>
  <c r="H20" i="10"/>
  <c r="F20" i="10"/>
  <c r="C20" i="10"/>
  <c r="E20" i="10"/>
  <c r="J20" i="10"/>
  <c r="I20" i="10"/>
  <c r="G20" i="10"/>
  <c r="H3" i="5"/>
  <c r="I3" i="5"/>
  <c r="C3" i="5"/>
  <c r="J3" i="5"/>
  <c r="G3" i="5"/>
  <c r="M3" i="5" a="1"/>
  <c r="M3" i="5" s="1"/>
  <c r="K3" i="5"/>
  <c r="D3" i="5"/>
  <c r="F44" i="3"/>
  <c r="G44" i="3"/>
  <c r="J44" i="3"/>
  <c r="E44" i="3"/>
  <c r="D44" i="3"/>
  <c r="C44" i="3"/>
  <c r="L44" i="3" s="1"/>
  <c r="H44" i="3"/>
  <c r="K44" i="3"/>
  <c r="G49" i="12"/>
  <c r="F49" i="12"/>
  <c r="D49" i="12"/>
  <c r="H49" i="12"/>
  <c r="C49" i="12"/>
  <c r="J49" i="12"/>
  <c r="K49" i="12"/>
  <c r="I49" i="12"/>
  <c r="E49" i="12"/>
  <c r="C32" i="4"/>
  <c r="C18" i="12"/>
  <c r="I18" i="12"/>
  <c r="G18" i="12"/>
  <c r="F18" i="12"/>
  <c r="E18" i="12"/>
  <c r="J18" i="12"/>
  <c r="H18" i="12"/>
  <c r="D18" i="12"/>
  <c r="K18" i="12"/>
  <c r="C30" i="3"/>
  <c r="L30" i="3" s="1"/>
  <c r="J30" i="3"/>
  <c r="D30" i="3"/>
  <c r="G30" i="3"/>
  <c r="E30" i="3"/>
  <c r="K30" i="3"/>
  <c r="F30" i="3"/>
  <c r="H30" i="3"/>
  <c r="C7" i="4"/>
  <c r="D10" i="12"/>
  <c r="I10" i="12"/>
  <c r="C10" i="12"/>
  <c r="F10" i="12"/>
  <c r="K10" i="12"/>
  <c r="E10" i="12"/>
  <c r="H10" i="12"/>
  <c r="G10" i="12"/>
  <c r="J10" i="12"/>
  <c r="C28" i="12"/>
  <c r="E28" i="12"/>
  <c r="F28" i="12"/>
  <c r="I28" i="12"/>
  <c r="J28" i="12"/>
  <c r="K28" i="12"/>
  <c r="D28" i="12"/>
  <c r="G28" i="12"/>
  <c r="H28" i="12"/>
  <c r="I18" i="9"/>
  <c r="G18" i="9"/>
  <c r="F18" i="9"/>
  <c r="C18" i="9"/>
  <c r="J18" i="9"/>
  <c r="E18" i="9"/>
  <c r="K18" i="9"/>
  <c r="H18" i="9"/>
  <c r="K40" i="5"/>
  <c r="H40" i="5"/>
  <c r="J40" i="5"/>
  <c r="G40" i="5"/>
  <c r="I40" i="5"/>
  <c r="C40" i="5"/>
  <c r="D40" i="5"/>
  <c r="F43" i="10"/>
  <c r="K43" i="10"/>
  <c r="I43" i="10"/>
  <c r="G43" i="10"/>
  <c r="C43" i="10"/>
  <c r="H43" i="10"/>
  <c r="E43" i="10"/>
  <c r="J43" i="10"/>
  <c r="F37" i="12"/>
  <c r="D37" i="12"/>
  <c r="G37" i="12"/>
  <c r="E37" i="12"/>
  <c r="K37" i="12"/>
  <c r="I37" i="12"/>
  <c r="J37" i="12"/>
  <c r="C37" i="12"/>
  <c r="H37" i="12"/>
  <c r="K25" i="9"/>
  <c r="F25" i="9"/>
  <c r="J25" i="9"/>
  <c r="H25" i="9"/>
  <c r="G25" i="9"/>
  <c r="I25" i="9"/>
  <c r="C25" i="9"/>
  <c r="E25" i="9"/>
  <c r="G28" i="7"/>
  <c r="E28" i="7"/>
  <c r="I28" i="7"/>
  <c r="F28" i="7"/>
  <c r="K28" i="7"/>
  <c r="H28" i="7"/>
  <c r="C28" i="7"/>
  <c r="J28" i="7"/>
  <c r="K32" i="10"/>
  <c r="E32" i="10"/>
  <c r="I32" i="10"/>
  <c r="J32" i="10"/>
  <c r="H32" i="10"/>
  <c r="F32" i="10"/>
  <c r="G32" i="10"/>
  <c r="C32" i="10"/>
  <c r="I8" i="15" l="1"/>
  <c r="J8" i="15" s="1"/>
  <c r="E19" i="18" s="1"/>
  <c r="H8" i="15"/>
  <c r="D19" i="18" s="1"/>
  <c r="I12" i="15"/>
  <c r="J12" i="15" s="1"/>
  <c r="E23" i="18" s="1"/>
  <c r="H12" i="15"/>
  <c r="D23" i="18" s="1"/>
  <c r="I7" i="15"/>
  <c r="J7" i="15" s="1"/>
  <c r="E18" i="18" s="1"/>
  <c r="H7" i="15"/>
  <c r="D18" i="18" s="1"/>
  <c r="I5" i="15"/>
  <c r="J5" i="15" s="1"/>
  <c r="E16" i="18" s="1"/>
  <c r="H5" i="15"/>
  <c r="D16" i="18" s="1"/>
  <c r="I4" i="15"/>
  <c r="J4" i="15" s="1"/>
  <c r="E15" i="18" s="1"/>
  <c r="H4" i="15"/>
  <c r="D15" i="18" s="1"/>
  <c r="L65" i="25"/>
  <c r="C34" i="15" s="1"/>
  <c r="I71" i="25"/>
  <c r="D31" i="15" s="1"/>
  <c r="G71" i="25"/>
  <c r="D29" i="15" s="1"/>
  <c r="S5" i="4"/>
  <c r="I65" i="25"/>
  <c r="C31" i="15" s="1"/>
  <c r="J71" i="25"/>
  <c r="D32" i="15" s="1"/>
  <c r="D35" i="15"/>
  <c r="M71" i="25"/>
  <c r="J65" i="25"/>
  <c r="C32" i="15" s="1"/>
  <c r="G65" i="25"/>
  <c r="C29" i="15" s="1"/>
  <c r="L13" i="3"/>
  <c r="C35" i="15"/>
  <c r="M65" i="25"/>
  <c r="K71" i="25"/>
  <c r="D33" i="15" s="1"/>
  <c r="L12" i="3"/>
  <c r="C33" i="15"/>
  <c r="K65" i="25"/>
  <c r="H65" i="25"/>
  <c r="C30" i="15" s="1"/>
  <c r="F71" i="25"/>
  <c r="D28" i="15" s="1"/>
  <c r="S36" i="4"/>
  <c r="C28" i="15"/>
  <c r="F65" i="25"/>
  <c r="H71" i="25"/>
  <c r="D30" i="15" s="1"/>
  <c r="L71" i="25"/>
  <c r="D34" i="15" s="1"/>
  <c r="S9" i="6"/>
  <c r="R9" i="6"/>
  <c r="S29" i="4"/>
  <c r="S46" i="6"/>
  <c r="Y46" i="6" s="1"/>
  <c r="R46" i="6"/>
  <c r="S6" i="6"/>
  <c r="W6" i="6" s="1"/>
  <c r="R6" i="6"/>
  <c r="S43" i="6"/>
  <c r="Y43" i="6" s="1"/>
  <c r="R43" i="6"/>
  <c r="S49" i="6"/>
  <c r="W49" i="6" s="1"/>
  <c r="R49" i="6"/>
  <c r="S7" i="6"/>
  <c r="T7" i="6" s="1"/>
  <c r="R7" i="6"/>
  <c r="S24" i="6"/>
  <c r="U24" i="6" s="1"/>
  <c r="R24" i="6"/>
  <c r="N69" i="25"/>
  <c r="E70" i="25"/>
  <c r="E71" i="25" s="1"/>
  <c r="S34" i="4"/>
  <c r="S31" i="6"/>
  <c r="R31" i="6"/>
  <c r="S35" i="6"/>
  <c r="R35" i="6"/>
  <c r="S32" i="4"/>
  <c r="S28" i="4"/>
  <c r="S31" i="4"/>
  <c r="S42" i="4"/>
  <c r="S39" i="4"/>
  <c r="S44" i="4"/>
  <c r="S35" i="4"/>
  <c r="S26" i="4"/>
  <c r="L7" i="3"/>
  <c r="S51" i="4"/>
  <c r="S9" i="4"/>
  <c r="S41" i="4"/>
  <c r="S46" i="4"/>
  <c r="S12" i="4"/>
  <c r="S18" i="4"/>
  <c r="S32" i="6"/>
  <c r="V32" i="6" s="1"/>
  <c r="R32" i="6"/>
  <c r="S15" i="6"/>
  <c r="T15" i="6" s="1"/>
  <c r="R15" i="6"/>
  <c r="S38" i="6"/>
  <c r="R38" i="6"/>
  <c r="S5" i="6"/>
  <c r="T5" i="6" s="1"/>
  <c r="R5" i="6"/>
  <c r="S13" i="6"/>
  <c r="U13" i="6" s="1"/>
  <c r="R13" i="6"/>
  <c r="S29" i="6"/>
  <c r="R29" i="6"/>
  <c r="S48" i="6"/>
  <c r="W48" i="6" s="1"/>
  <c r="R48" i="6"/>
  <c r="N63" i="25"/>
  <c r="E64" i="25"/>
  <c r="E65" i="25" s="1"/>
  <c r="L9" i="3"/>
  <c r="L6" i="3"/>
  <c r="S49" i="4"/>
  <c r="S22" i="6"/>
  <c r="T22" i="6" s="1"/>
  <c r="R22" i="6"/>
  <c r="S41" i="6"/>
  <c r="V41" i="6" s="1"/>
  <c r="R41" i="6"/>
  <c r="S16" i="6"/>
  <c r="U16" i="6" s="1"/>
  <c r="R16" i="6"/>
  <c r="S27" i="6"/>
  <c r="Y27" i="6" s="1"/>
  <c r="R27" i="6"/>
  <c r="S7" i="4"/>
  <c r="S27" i="4"/>
  <c r="S20" i="4"/>
  <c r="S40" i="4"/>
  <c r="S47" i="4"/>
  <c r="S23" i="4"/>
  <c r="E9" i="15"/>
  <c r="F9" i="15" s="1"/>
  <c r="S43" i="4"/>
  <c r="S22" i="4"/>
  <c r="L8" i="3"/>
  <c r="S33" i="4"/>
  <c r="S14" i="4"/>
  <c r="S13" i="4"/>
  <c r="R3" i="6"/>
  <c r="S50" i="6"/>
  <c r="T50" i="6" s="1"/>
  <c r="R50" i="6"/>
  <c r="S2" i="6"/>
  <c r="R2" i="6"/>
  <c r="S42" i="6"/>
  <c r="U42" i="6" s="1"/>
  <c r="R42" i="6"/>
  <c r="S18" i="6"/>
  <c r="W18" i="6" s="1"/>
  <c r="R18" i="6"/>
  <c r="S28" i="6"/>
  <c r="Y28" i="6" s="1"/>
  <c r="R28" i="6"/>
  <c r="S4" i="6"/>
  <c r="V4" i="6" s="1"/>
  <c r="R4" i="6"/>
  <c r="L11" i="3"/>
  <c r="S11" i="4"/>
  <c r="S17" i="6"/>
  <c r="Y17" i="6" s="1"/>
  <c r="R17" i="6"/>
  <c r="S8" i="4"/>
  <c r="S50" i="4"/>
  <c r="L5" i="3"/>
  <c r="S10" i="4"/>
  <c r="S17" i="4"/>
  <c r="S33" i="6"/>
  <c r="U33" i="6" s="1"/>
  <c r="R33" i="6"/>
  <c r="S39" i="6"/>
  <c r="Y39" i="6" s="1"/>
  <c r="R39" i="6"/>
  <c r="S30" i="6"/>
  <c r="W30" i="6" s="1"/>
  <c r="R30" i="6"/>
  <c r="S19" i="6"/>
  <c r="W19" i="6" s="1"/>
  <c r="R19" i="6"/>
  <c r="S23" i="6"/>
  <c r="V23" i="6" s="1"/>
  <c r="R23" i="6"/>
  <c r="S34" i="6"/>
  <c r="U34" i="6" s="1"/>
  <c r="R34" i="6"/>
  <c r="S40" i="6"/>
  <c r="X40" i="6" s="1"/>
  <c r="R40" i="6"/>
  <c r="S8" i="6"/>
  <c r="V8" i="6" s="1"/>
  <c r="R8" i="6"/>
  <c r="S45" i="4"/>
  <c r="S48" i="4"/>
  <c r="S38" i="4"/>
  <c r="S20" i="6"/>
  <c r="T20" i="6" s="1"/>
  <c r="R20" i="6"/>
  <c r="S19" i="4"/>
  <c r="S37" i="6"/>
  <c r="Y37" i="6" s="1"/>
  <c r="R37" i="6"/>
  <c r="S10" i="6"/>
  <c r="W10" i="6" s="1"/>
  <c r="R10" i="6"/>
  <c r="S21" i="6"/>
  <c r="U21" i="6" s="1"/>
  <c r="R21" i="6"/>
  <c r="S25" i="4"/>
  <c r="S4" i="4"/>
  <c r="S30" i="4"/>
  <c r="S37" i="4"/>
  <c r="S6" i="4"/>
  <c r="S24" i="4"/>
  <c r="S2" i="4"/>
  <c r="S3" i="4"/>
  <c r="S16" i="4"/>
  <c r="S15" i="4"/>
  <c r="S14" i="6"/>
  <c r="Y14" i="6" s="1"/>
  <c r="R14" i="6"/>
  <c r="S51" i="6"/>
  <c r="T51" i="6" s="1"/>
  <c r="R51" i="6"/>
  <c r="S11" i="6"/>
  <c r="Y11" i="6" s="1"/>
  <c r="R11" i="6"/>
  <c r="S36" i="6"/>
  <c r="T36" i="6" s="1"/>
  <c r="R36" i="6"/>
  <c r="S47" i="6"/>
  <c r="T47" i="6" s="1"/>
  <c r="R47" i="6"/>
  <c r="S26" i="6"/>
  <c r="U26" i="6" s="1"/>
  <c r="R26" i="6"/>
  <c r="S12" i="6"/>
  <c r="T12" i="6" s="1"/>
  <c r="R12" i="6"/>
  <c r="S25" i="6"/>
  <c r="Y25" i="6" s="1"/>
  <c r="R25" i="6"/>
  <c r="S44" i="6"/>
  <c r="T44" i="6" s="1"/>
  <c r="R44" i="6"/>
  <c r="S45" i="6"/>
  <c r="Y45" i="6" s="1"/>
  <c r="R45" i="6"/>
  <c r="U49" i="6"/>
  <c r="Y49" i="6"/>
  <c r="X32" i="6"/>
  <c r="U32" i="6"/>
  <c r="W32" i="6"/>
  <c r="Y32" i="6"/>
  <c r="T32" i="6"/>
  <c r="Y15" i="6"/>
  <c r="X38" i="6"/>
  <c r="U38" i="6"/>
  <c r="Y38" i="6"/>
  <c r="T38" i="6"/>
  <c r="V38" i="6"/>
  <c r="W38" i="6"/>
  <c r="W5" i="6"/>
  <c r="X5" i="6"/>
  <c r="Y5" i="6"/>
  <c r="V5" i="6"/>
  <c r="U5" i="6"/>
  <c r="Y13" i="6"/>
  <c r="W29" i="6"/>
  <c r="X29" i="6"/>
  <c r="Y29" i="6"/>
  <c r="T29" i="6"/>
  <c r="V29" i="6"/>
  <c r="U29" i="6"/>
  <c r="V48" i="6"/>
  <c r="Y48" i="6"/>
  <c r="U48" i="6"/>
  <c r="T48" i="6"/>
  <c r="U10" i="6"/>
  <c r="S3" i="6"/>
  <c r="X50" i="6"/>
  <c r="U50" i="6"/>
  <c r="W50" i="6"/>
  <c r="V50" i="6"/>
  <c r="V18" i="6"/>
  <c r="X18" i="6"/>
  <c r="Y18" i="6"/>
  <c r="T18" i="6"/>
  <c r="U28" i="6"/>
  <c r="X28" i="6"/>
  <c r="X4" i="6"/>
  <c r="U37" i="6"/>
  <c r="X37" i="6"/>
  <c r="W7" i="6"/>
  <c r="W39" i="6"/>
  <c r="T39" i="6"/>
  <c r="X39" i="6"/>
  <c r="V39" i="6"/>
  <c r="U39" i="6"/>
  <c r="V30" i="6"/>
  <c r="X30" i="6"/>
  <c r="Y30" i="6"/>
  <c r="T30" i="6"/>
  <c r="W23" i="6"/>
  <c r="X23" i="6"/>
  <c r="T23" i="6"/>
  <c r="Y23" i="6"/>
  <c r="U23" i="6"/>
  <c r="X34" i="6"/>
  <c r="Y34" i="6"/>
  <c r="V34" i="6"/>
  <c r="Y40" i="6"/>
  <c r="X8" i="6"/>
  <c r="W8" i="6"/>
  <c r="U8" i="6"/>
  <c r="T8" i="6"/>
  <c r="Y8" i="6"/>
  <c r="X46" i="6"/>
  <c r="U46" i="6"/>
  <c r="V46" i="6"/>
  <c r="Y6" i="6"/>
  <c r="V43" i="6"/>
  <c r="X43" i="6"/>
  <c r="W43" i="6"/>
  <c r="U43" i="6"/>
  <c r="X14" i="6"/>
  <c r="U14" i="6"/>
  <c r="W14" i="6"/>
  <c r="T14" i="6"/>
  <c r="V14" i="6"/>
  <c r="Y51" i="6"/>
  <c r="T11" i="6"/>
  <c r="V36" i="6"/>
  <c r="X36" i="6"/>
  <c r="Y36" i="6"/>
  <c r="U36" i="6"/>
  <c r="W36" i="6"/>
  <c r="X47" i="6"/>
  <c r="Y47" i="6"/>
  <c r="V12" i="6"/>
  <c r="X12" i="6"/>
  <c r="Y12" i="6"/>
  <c r="U12" i="6"/>
  <c r="W12" i="6"/>
  <c r="X25" i="6"/>
  <c r="T25" i="6"/>
  <c r="W25" i="6"/>
  <c r="W45" i="6"/>
  <c r="X45" i="6"/>
  <c r="T45" i="6"/>
  <c r="V45" i="6"/>
  <c r="U45" i="6"/>
  <c r="W21" i="6"/>
  <c r="T21" i="6"/>
  <c r="X21" i="6"/>
  <c r="V21" i="6"/>
  <c r="Y21" i="6"/>
  <c r="V24" i="6"/>
  <c r="X24" i="6"/>
  <c r="Y24" i="6"/>
  <c r="W24" i="6"/>
  <c r="T24" i="6"/>
  <c r="U22" i="6"/>
  <c r="Y22" i="6"/>
  <c r="T31" i="6"/>
  <c r="V31" i="6"/>
  <c r="Y31" i="6"/>
  <c r="W31" i="6"/>
  <c r="U31" i="6"/>
  <c r="X31" i="6"/>
  <c r="Y41" i="6"/>
  <c r="W9" i="6"/>
  <c r="X9" i="6"/>
  <c r="T9" i="6"/>
  <c r="Y9" i="6"/>
  <c r="U9" i="6"/>
  <c r="V9" i="6"/>
  <c r="X16" i="6"/>
  <c r="T16" i="6"/>
  <c r="Y16" i="6"/>
  <c r="V16" i="6"/>
  <c r="X17" i="6"/>
  <c r="W35" i="6"/>
  <c r="X35" i="6"/>
  <c r="T35" i="6"/>
  <c r="Y35" i="6"/>
  <c r="V35" i="6"/>
  <c r="U35" i="6"/>
  <c r="X27" i="6"/>
  <c r="T27" i="6"/>
  <c r="L2" i="3"/>
  <c r="L4" i="3"/>
  <c r="E10" i="15"/>
  <c r="F10" i="15" s="1"/>
  <c r="E11" i="15"/>
  <c r="F11" i="15" s="1"/>
  <c r="R6" i="4"/>
  <c r="L10" i="3" s="1"/>
  <c r="W7" i="4"/>
  <c r="Y7" i="4"/>
  <c r="Z7" i="4"/>
  <c r="U7" i="4"/>
  <c r="AA7" i="4"/>
  <c r="X7" i="4"/>
  <c r="AB7" i="4"/>
  <c r="T7" i="4"/>
  <c r="V7" i="4"/>
  <c r="U11" i="4"/>
  <c r="AA11" i="4"/>
  <c r="W11" i="4"/>
  <c r="X11" i="4"/>
  <c r="Y11" i="4"/>
  <c r="AB11" i="4"/>
  <c r="T11" i="4"/>
  <c r="V11" i="4"/>
  <c r="Z11" i="4"/>
  <c r="P32" i="15"/>
  <c r="X32" i="4"/>
  <c r="T32" i="4"/>
  <c r="U32" i="4"/>
  <c r="AA32" i="4"/>
  <c r="Z32" i="4"/>
  <c r="V32" i="4"/>
  <c r="W32" i="4"/>
  <c r="Y32" i="4"/>
  <c r="AB32" i="4"/>
  <c r="V27" i="4"/>
  <c r="AB27" i="4"/>
  <c r="Y27" i="4"/>
  <c r="U27" i="4"/>
  <c r="Z27" i="4"/>
  <c r="AA27" i="4"/>
  <c r="W27" i="4"/>
  <c r="X27" i="4"/>
  <c r="T27" i="4"/>
  <c r="Y18" i="4"/>
  <c r="U18" i="4"/>
  <c r="AA18" i="4"/>
  <c r="V18" i="4"/>
  <c r="AB18" i="4"/>
  <c r="W18" i="4"/>
  <c r="Z18" i="4"/>
  <c r="X18" i="4"/>
  <c r="T18" i="4"/>
  <c r="V48" i="4"/>
  <c r="AB48" i="4"/>
  <c r="Y48" i="4"/>
  <c r="X48" i="4"/>
  <c r="U48" i="4"/>
  <c r="W48" i="4"/>
  <c r="Z48" i="4"/>
  <c r="T48" i="4"/>
  <c r="AA48" i="4"/>
  <c r="V30" i="4"/>
  <c r="AB30" i="4"/>
  <c r="Y30" i="4"/>
  <c r="X30" i="4"/>
  <c r="U30" i="4"/>
  <c r="W30" i="4"/>
  <c r="Z30" i="4"/>
  <c r="T30" i="4"/>
  <c r="AA30" i="4"/>
  <c r="V45" i="4"/>
  <c r="AB45" i="4"/>
  <c r="Y45" i="4"/>
  <c r="U45" i="4"/>
  <c r="Z45" i="4"/>
  <c r="AA45" i="4"/>
  <c r="W45" i="4"/>
  <c r="X45" i="4"/>
  <c r="T45" i="4"/>
  <c r="X35" i="4"/>
  <c r="U35" i="4"/>
  <c r="AA35" i="4"/>
  <c r="T35" i="4"/>
  <c r="Y35" i="4"/>
  <c r="Z35" i="4"/>
  <c r="AB35" i="4"/>
  <c r="V35" i="4"/>
  <c r="W35" i="4"/>
  <c r="W16" i="4"/>
  <c r="Y16" i="4"/>
  <c r="Z16" i="4"/>
  <c r="U16" i="4"/>
  <c r="AA16" i="4"/>
  <c r="X16" i="4"/>
  <c r="V16" i="4"/>
  <c r="T16" i="4"/>
  <c r="AB16" i="4"/>
  <c r="W22" i="4"/>
  <c r="Y22" i="4"/>
  <c r="Z22" i="4"/>
  <c r="U22" i="4"/>
  <c r="AA22" i="4"/>
  <c r="V22" i="4"/>
  <c r="AB22" i="4"/>
  <c r="X22" i="4"/>
  <c r="T22" i="4"/>
  <c r="X44" i="4"/>
  <c r="T44" i="4"/>
  <c r="U44" i="4"/>
  <c r="AA44" i="4"/>
  <c r="Y44" i="4"/>
  <c r="Z44" i="4"/>
  <c r="AB44" i="4"/>
  <c r="V44" i="4"/>
  <c r="W44" i="4"/>
  <c r="W25" i="4"/>
  <c r="Z25" i="4"/>
  <c r="U25" i="4"/>
  <c r="AA25" i="4"/>
  <c r="X25" i="4"/>
  <c r="AB25" i="4"/>
  <c r="V25" i="4"/>
  <c r="T25" i="4"/>
  <c r="Y25" i="4"/>
  <c r="V42" i="4"/>
  <c r="AB42" i="4"/>
  <c r="Y42" i="4"/>
  <c r="AA42" i="4"/>
  <c r="W42" i="4"/>
  <c r="T42" i="4"/>
  <c r="X42" i="4"/>
  <c r="Z42" i="4"/>
  <c r="U42" i="4"/>
  <c r="X29" i="4"/>
  <c r="U29" i="4"/>
  <c r="AA29" i="4"/>
  <c r="T29" i="4"/>
  <c r="W29" i="4"/>
  <c r="AB29" i="4"/>
  <c r="V29" i="4"/>
  <c r="Y29" i="4"/>
  <c r="Z29" i="4"/>
  <c r="U17" i="4"/>
  <c r="AA17" i="4"/>
  <c r="W17" i="4"/>
  <c r="X17" i="4"/>
  <c r="Y17" i="4"/>
  <c r="Z17" i="4"/>
  <c r="T17" i="4"/>
  <c r="AB17" i="4"/>
  <c r="V17" i="4"/>
  <c r="Y9" i="4"/>
  <c r="U9" i="4"/>
  <c r="AA9" i="4"/>
  <c r="V9" i="4"/>
  <c r="AB9" i="4"/>
  <c r="W9" i="4"/>
  <c r="Z9" i="4"/>
  <c r="X9" i="4"/>
  <c r="T9" i="4"/>
  <c r="Z49" i="4"/>
  <c r="W49" i="4"/>
  <c r="Y49" i="4"/>
  <c r="U49" i="4"/>
  <c r="V49" i="4"/>
  <c r="X49" i="4"/>
  <c r="AA49" i="4"/>
  <c r="AB49" i="4"/>
  <c r="T49" i="4"/>
  <c r="Z37" i="4"/>
  <c r="W37" i="4"/>
  <c r="V37" i="4"/>
  <c r="T37" i="4"/>
  <c r="AA37" i="4"/>
  <c r="AB37" i="4"/>
  <c r="U37" i="4"/>
  <c r="X37" i="4"/>
  <c r="Y37" i="4"/>
  <c r="X41" i="4"/>
  <c r="U41" i="4"/>
  <c r="AA41" i="4"/>
  <c r="T41" i="4"/>
  <c r="Z41" i="4"/>
  <c r="V41" i="4"/>
  <c r="W41" i="4"/>
  <c r="Y41" i="4"/>
  <c r="AB41" i="4"/>
  <c r="E6" i="15"/>
  <c r="F6" i="15" s="1"/>
  <c r="V39" i="4"/>
  <c r="AB39" i="4"/>
  <c r="Y39" i="4"/>
  <c r="X39" i="4"/>
  <c r="U39" i="4"/>
  <c r="T39" i="4"/>
  <c r="W39" i="4"/>
  <c r="Z39" i="4"/>
  <c r="AA39" i="4"/>
  <c r="V51" i="4"/>
  <c r="AB51" i="4"/>
  <c r="Y51" i="4"/>
  <c r="AA51" i="4"/>
  <c r="W51" i="4"/>
  <c r="T51" i="4"/>
  <c r="X51" i="4"/>
  <c r="Z51" i="4"/>
  <c r="U51" i="4"/>
  <c r="V33" i="4"/>
  <c r="AB33" i="4"/>
  <c r="Y33" i="4"/>
  <c r="AA33" i="4"/>
  <c r="W33" i="4"/>
  <c r="T33" i="4"/>
  <c r="X33" i="4"/>
  <c r="Z33" i="4"/>
  <c r="U33" i="4"/>
  <c r="U2" i="4"/>
  <c r="AA2" i="4"/>
  <c r="W2" i="4"/>
  <c r="X2" i="4"/>
  <c r="Y2" i="4"/>
  <c r="AB2" i="4"/>
  <c r="Z2" i="4"/>
  <c r="T2" i="4"/>
  <c r="V2" i="4"/>
  <c r="U8" i="4"/>
  <c r="AA8" i="4"/>
  <c r="W8" i="4"/>
  <c r="X8" i="4"/>
  <c r="Y8" i="4"/>
  <c r="T8" i="4"/>
  <c r="Z8" i="4"/>
  <c r="V8" i="4"/>
  <c r="AB8" i="4"/>
  <c r="U14" i="4"/>
  <c r="AA14" i="4"/>
  <c r="W14" i="4"/>
  <c r="X14" i="4"/>
  <c r="Y14" i="4"/>
  <c r="V14" i="4"/>
  <c r="T14" i="4"/>
  <c r="Z14" i="4"/>
  <c r="AB14" i="4"/>
  <c r="U5" i="4"/>
  <c r="AA5" i="4"/>
  <c r="W5" i="4"/>
  <c r="X5" i="4"/>
  <c r="Y5" i="4"/>
  <c r="V5" i="4"/>
  <c r="T5" i="4"/>
  <c r="AB5" i="4"/>
  <c r="Z5" i="4"/>
  <c r="Z31" i="4"/>
  <c r="W31" i="4"/>
  <c r="Y31" i="4"/>
  <c r="U31" i="4"/>
  <c r="V31" i="4"/>
  <c r="X31" i="4"/>
  <c r="AA31" i="4"/>
  <c r="AB31" i="4"/>
  <c r="T31" i="4"/>
  <c r="X26" i="4"/>
  <c r="T26" i="4"/>
  <c r="U26" i="4"/>
  <c r="AA26" i="4"/>
  <c r="Y26" i="4"/>
  <c r="Z26" i="4"/>
  <c r="AB26" i="4"/>
  <c r="V26" i="4"/>
  <c r="W26" i="4"/>
  <c r="Y6" i="4"/>
  <c r="U6" i="4"/>
  <c r="AA6" i="4"/>
  <c r="V6" i="4"/>
  <c r="AB6" i="4"/>
  <c r="W6" i="4"/>
  <c r="X6" i="4"/>
  <c r="T6" i="4"/>
  <c r="Z6" i="4"/>
  <c r="Y12" i="4"/>
  <c r="U12" i="4"/>
  <c r="AA12" i="4"/>
  <c r="V12" i="4"/>
  <c r="AB12" i="4"/>
  <c r="W12" i="4"/>
  <c r="Z12" i="4"/>
  <c r="X12" i="4"/>
  <c r="T12" i="4"/>
  <c r="Z43" i="4"/>
  <c r="W43" i="4"/>
  <c r="AB43" i="4"/>
  <c r="X43" i="4"/>
  <c r="Y43" i="4"/>
  <c r="T43" i="4"/>
  <c r="U43" i="4"/>
  <c r="V43" i="4"/>
  <c r="AA43" i="4"/>
  <c r="Z46" i="4"/>
  <c r="W46" i="4"/>
  <c r="V46" i="4"/>
  <c r="T46" i="4"/>
  <c r="AA46" i="4"/>
  <c r="AB46" i="4"/>
  <c r="U46" i="4"/>
  <c r="X46" i="4"/>
  <c r="Y46" i="4"/>
  <c r="Y15" i="4"/>
  <c r="U15" i="4"/>
  <c r="AA15" i="4"/>
  <c r="V15" i="4"/>
  <c r="AB15" i="4"/>
  <c r="W15" i="4"/>
  <c r="X15" i="4"/>
  <c r="T15" i="4"/>
  <c r="Z15" i="4"/>
  <c r="W19" i="4"/>
  <c r="Y19" i="4"/>
  <c r="Z19" i="4"/>
  <c r="U19" i="4"/>
  <c r="AA19" i="4"/>
  <c r="AB19" i="4"/>
  <c r="X19" i="4"/>
  <c r="T19" i="4"/>
  <c r="V19" i="4"/>
  <c r="Z34" i="4"/>
  <c r="W34" i="4"/>
  <c r="AB34" i="4"/>
  <c r="X34" i="4"/>
  <c r="Y34" i="4"/>
  <c r="T34" i="4"/>
  <c r="U34" i="4"/>
  <c r="V34" i="4"/>
  <c r="AA34" i="4"/>
  <c r="X38" i="4"/>
  <c r="T38" i="4"/>
  <c r="U38" i="4"/>
  <c r="AA38" i="4"/>
  <c r="W38" i="4"/>
  <c r="AB38" i="4"/>
  <c r="V38" i="4"/>
  <c r="Y38" i="4"/>
  <c r="Z38" i="4"/>
  <c r="U20" i="4"/>
  <c r="AA20" i="4"/>
  <c r="W20" i="4"/>
  <c r="X20" i="4"/>
  <c r="Y20" i="4"/>
  <c r="AB20" i="4"/>
  <c r="T20" i="4"/>
  <c r="V20" i="4"/>
  <c r="Z20" i="4"/>
  <c r="Z40" i="4"/>
  <c r="W40" i="4"/>
  <c r="Y40" i="4"/>
  <c r="U40" i="4"/>
  <c r="V40" i="4"/>
  <c r="X40" i="4"/>
  <c r="AA40" i="4"/>
  <c r="AB40" i="4"/>
  <c r="T40" i="4"/>
  <c r="Y3" i="4"/>
  <c r="U3" i="4"/>
  <c r="AA3" i="4"/>
  <c r="V3" i="4"/>
  <c r="AB3" i="4"/>
  <c r="W3" i="4"/>
  <c r="X3" i="4"/>
  <c r="T3" i="4"/>
  <c r="Z3" i="4"/>
  <c r="R3" i="4"/>
  <c r="Q11" i="15" s="1"/>
  <c r="V36" i="4"/>
  <c r="AB36" i="4"/>
  <c r="Y36" i="4"/>
  <c r="U36" i="4"/>
  <c r="Z36" i="4"/>
  <c r="AA36" i="4"/>
  <c r="T36" i="4"/>
  <c r="W36" i="4"/>
  <c r="X36" i="4"/>
  <c r="E3" i="15"/>
  <c r="F3" i="15" s="1"/>
  <c r="Z28" i="4"/>
  <c r="W28" i="4"/>
  <c r="V28" i="4"/>
  <c r="T28" i="4"/>
  <c r="AA28" i="4"/>
  <c r="AB28" i="4"/>
  <c r="U28" i="4"/>
  <c r="X28" i="4"/>
  <c r="Y28" i="4"/>
  <c r="W10" i="4"/>
  <c r="Y10" i="4"/>
  <c r="Z10" i="4"/>
  <c r="U10" i="4"/>
  <c r="AA10" i="4"/>
  <c r="AB10" i="4"/>
  <c r="T10" i="4"/>
  <c r="V10" i="4"/>
  <c r="X10" i="4"/>
  <c r="Y21" i="4"/>
  <c r="U21" i="4"/>
  <c r="AA21" i="4"/>
  <c r="V21" i="4"/>
  <c r="AB21" i="4"/>
  <c r="W21" i="4"/>
  <c r="X21" i="4"/>
  <c r="Z21" i="4"/>
  <c r="T21" i="4"/>
  <c r="Y24" i="4"/>
  <c r="U24" i="4"/>
  <c r="AA24" i="4"/>
  <c r="V24" i="4"/>
  <c r="AB24" i="4"/>
  <c r="W24" i="4"/>
  <c r="X24" i="4"/>
  <c r="Z24" i="4"/>
  <c r="T24" i="4"/>
  <c r="X50" i="4"/>
  <c r="T50" i="4"/>
  <c r="U50" i="4"/>
  <c r="AA50" i="4"/>
  <c r="Z50" i="4"/>
  <c r="V50" i="4"/>
  <c r="W50" i="4"/>
  <c r="Y50" i="4"/>
  <c r="AB50" i="4"/>
  <c r="W13" i="4"/>
  <c r="Y13" i="4"/>
  <c r="Z13" i="4"/>
  <c r="U13" i="4"/>
  <c r="AA13" i="4"/>
  <c r="V13" i="4"/>
  <c r="X13" i="4"/>
  <c r="AB13" i="4"/>
  <c r="T13" i="4"/>
  <c r="X47" i="4"/>
  <c r="U47" i="4"/>
  <c r="AA47" i="4"/>
  <c r="T47" i="4"/>
  <c r="W47" i="4"/>
  <c r="AB47" i="4"/>
  <c r="V47" i="4"/>
  <c r="Y47" i="4"/>
  <c r="Z47" i="4"/>
  <c r="U23" i="4"/>
  <c r="AA23" i="4"/>
  <c r="W23" i="4"/>
  <c r="X23" i="4"/>
  <c r="Y23" i="4"/>
  <c r="V23" i="4"/>
  <c r="T23" i="4"/>
  <c r="Z23" i="4"/>
  <c r="AB23" i="4"/>
  <c r="W4" i="4"/>
  <c r="Y4" i="4"/>
  <c r="Z4" i="4"/>
  <c r="U4" i="4"/>
  <c r="AA4" i="4"/>
  <c r="V4" i="4"/>
  <c r="X4" i="4"/>
  <c r="AB4" i="4"/>
  <c r="T4" i="4"/>
  <c r="I6" i="15" l="1"/>
  <c r="J6" i="15" s="1"/>
  <c r="E17" i="18" s="1"/>
  <c r="H6" i="15"/>
  <c r="D17" i="18" s="1"/>
  <c r="I10" i="15"/>
  <c r="J10" i="15" s="1"/>
  <c r="E21" i="18" s="1"/>
  <c r="H10" i="15"/>
  <c r="D21" i="18" s="1"/>
  <c r="I9" i="15"/>
  <c r="J9" i="15" s="1"/>
  <c r="E20" i="18" s="1"/>
  <c r="H9" i="15"/>
  <c r="D20" i="18" s="1"/>
  <c r="I11" i="15"/>
  <c r="J11" i="15" s="1"/>
  <c r="E22" i="18" s="1"/>
  <c r="H11" i="15"/>
  <c r="D22" i="18" s="1"/>
  <c r="T41" i="6"/>
  <c r="X6" i="6"/>
  <c r="Y7" i="6"/>
  <c r="T42" i="6"/>
  <c r="X41" i="6"/>
  <c r="V25" i="6"/>
  <c r="X11" i="6"/>
  <c r="V6" i="6"/>
  <c r="U7" i="6"/>
  <c r="T4" i="6"/>
  <c r="W42" i="6"/>
  <c r="W41" i="6"/>
  <c r="T26" i="6"/>
  <c r="T6" i="6"/>
  <c r="X33" i="6"/>
  <c r="V7" i="6"/>
  <c r="W4" i="6"/>
  <c r="Y42" i="6"/>
  <c r="S12" i="15"/>
  <c r="T17" i="6"/>
  <c r="U41" i="6"/>
  <c r="V20" i="6"/>
  <c r="V44" i="6"/>
  <c r="W26" i="6"/>
  <c r="X51" i="6"/>
  <c r="U6" i="6"/>
  <c r="T34" i="6"/>
  <c r="V19" i="6"/>
  <c r="V33" i="6"/>
  <c r="X7" i="6"/>
  <c r="U4" i="6"/>
  <c r="X42" i="6"/>
  <c r="X48" i="6"/>
  <c r="W44" i="6"/>
  <c r="U47" i="6"/>
  <c r="V51" i="6"/>
  <c r="U40" i="6"/>
  <c r="T19" i="6"/>
  <c r="W37" i="6"/>
  <c r="Y4" i="6"/>
  <c r="V42" i="6"/>
  <c r="Y10" i="6"/>
  <c r="R12" i="15"/>
  <c r="N70" i="25"/>
  <c r="D27" i="15"/>
  <c r="U20" i="6"/>
  <c r="V13" i="6"/>
  <c r="X15" i="6"/>
  <c r="W27" i="6"/>
  <c r="W17" i="6"/>
  <c r="X20" i="6"/>
  <c r="X22" i="6"/>
  <c r="X44" i="6"/>
  <c r="X26" i="6"/>
  <c r="W47" i="6"/>
  <c r="W11" i="6"/>
  <c r="W51" i="6"/>
  <c r="T46" i="6"/>
  <c r="T40" i="6"/>
  <c r="X19" i="6"/>
  <c r="W33" i="6"/>
  <c r="T37" i="6"/>
  <c r="T28" i="6"/>
  <c r="T10" i="6"/>
  <c r="T13" i="6"/>
  <c r="V15" i="6"/>
  <c r="V49" i="6"/>
  <c r="Q12" i="15"/>
  <c r="V27" i="6"/>
  <c r="U17" i="6"/>
  <c r="Y20" i="6"/>
  <c r="V22" i="6"/>
  <c r="U44" i="6"/>
  <c r="V26" i="6"/>
  <c r="U11" i="6"/>
  <c r="V40" i="6"/>
  <c r="Y19" i="6"/>
  <c r="T33" i="6"/>
  <c r="V28" i="6"/>
  <c r="X10" i="6"/>
  <c r="X13" i="6"/>
  <c r="W15" i="6"/>
  <c r="T49" i="6"/>
  <c r="S11" i="15"/>
  <c r="U27" i="6"/>
  <c r="V17" i="6"/>
  <c r="W16" i="6"/>
  <c r="W20" i="6"/>
  <c r="W22" i="6"/>
  <c r="Y44" i="6"/>
  <c r="U25" i="6"/>
  <c r="Y26" i="6"/>
  <c r="V47" i="6"/>
  <c r="V11" i="6"/>
  <c r="U51" i="6"/>
  <c r="T43" i="6"/>
  <c r="W46" i="6"/>
  <c r="W40" i="6"/>
  <c r="W34" i="6"/>
  <c r="U19" i="6"/>
  <c r="U30" i="6"/>
  <c r="Y33" i="6"/>
  <c r="V37" i="6"/>
  <c r="W28" i="6"/>
  <c r="U18" i="6"/>
  <c r="Y50" i="6"/>
  <c r="V10" i="6"/>
  <c r="W13" i="6"/>
  <c r="U15" i="6"/>
  <c r="X49" i="6"/>
  <c r="R11" i="15"/>
  <c r="N64" i="25"/>
  <c r="C27" i="15"/>
  <c r="AC31" i="4"/>
  <c r="AC39" i="4"/>
  <c r="AC41" i="4"/>
  <c r="V2" i="6"/>
  <c r="U2" i="6"/>
  <c r="T2" i="6"/>
  <c r="W2" i="6"/>
  <c r="W3" i="6"/>
  <c r="U3" i="6"/>
  <c r="V3" i="6"/>
  <c r="T3" i="6"/>
  <c r="AC32" i="4"/>
  <c r="AC21" i="4"/>
  <c r="AC4" i="4"/>
  <c r="E11" i="14"/>
  <c r="E12" i="14" s="1"/>
  <c r="AC7" i="4"/>
  <c r="G11" i="14"/>
  <c r="G12" i="14" s="1"/>
  <c r="L3" i="3"/>
  <c r="Q4" i="15" s="1"/>
  <c r="H11" i="14"/>
  <c r="H12" i="14" s="1"/>
  <c r="J11" i="14"/>
  <c r="J12" i="14" s="1"/>
  <c r="F11" i="14"/>
  <c r="AC46" i="4"/>
  <c r="AC33" i="4"/>
  <c r="AC49" i="4"/>
  <c r="AC25" i="4"/>
  <c r="AC45" i="4"/>
  <c r="AC27" i="4"/>
  <c r="AC14" i="4"/>
  <c r="AC13" i="4"/>
  <c r="AC24" i="4"/>
  <c r="AC34" i="4"/>
  <c r="AC6" i="4"/>
  <c r="AC5" i="4"/>
  <c r="AC2" i="4"/>
  <c r="AC42" i="4"/>
  <c r="AC11" i="4"/>
  <c r="I11" i="14"/>
  <c r="D11" i="14"/>
  <c r="AC20" i="4"/>
  <c r="AC38" i="4"/>
  <c r="AC19" i="4"/>
  <c r="AC8" i="4"/>
  <c r="AC17" i="4"/>
  <c r="AC29" i="4"/>
  <c r="AC35" i="4"/>
  <c r="AC30" i="4"/>
  <c r="AC26" i="4"/>
  <c r="AC23" i="4"/>
  <c r="AC10" i="4"/>
  <c r="AC28" i="4"/>
  <c r="B11" i="14"/>
  <c r="B12" i="14" s="1"/>
  <c r="E27" i="15" s="1"/>
  <c r="C11" i="14"/>
  <c r="AC3" i="4"/>
  <c r="AC12" i="4"/>
  <c r="AC51" i="4"/>
  <c r="AC37" i="4"/>
  <c r="AC9" i="4"/>
  <c r="AC44" i="4"/>
  <c r="AC16" i="4"/>
  <c r="AC48" i="4"/>
  <c r="AC18" i="4"/>
  <c r="AC47" i="4"/>
  <c r="AC50" i="4"/>
  <c r="AC36" i="4"/>
  <c r="AC40" i="4"/>
  <c r="AC15" i="4"/>
  <c r="AC43" i="4"/>
  <c r="AC22" i="4"/>
  <c r="X3" i="6" l="1"/>
  <c r="Y3" i="6"/>
  <c r="Q6" i="15"/>
  <c r="G12" i="15"/>
  <c r="E35" i="15"/>
  <c r="X2" i="6"/>
  <c r="Q3" i="15"/>
  <c r="G10" i="15"/>
  <c r="E33" i="15"/>
  <c r="G7" i="15"/>
  <c r="E30" i="15"/>
  <c r="G9" i="15"/>
  <c r="E32" i="15"/>
  <c r="Y2" i="6"/>
  <c r="C12" i="14"/>
  <c r="D12" i="14"/>
  <c r="I12" i="14"/>
  <c r="F12" i="14"/>
  <c r="G4" i="15"/>
  <c r="K11" i="14"/>
  <c r="K12" i="14" s="1"/>
  <c r="G5" i="15" l="1"/>
  <c r="E28" i="15"/>
  <c r="G11" i="15"/>
  <c r="E34" i="15"/>
  <c r="G8" i="15"/>
  <c r="E31" i="15"/>
  <c r="G6" i="15"/>
  <c r="E29" i="15"/>
  <c r="L11" i="14"/>
  <c r="L12" i="14" l="1"/>
  <c r="G3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<sst xmlns="http://schemas.openxmlformats.org/spreadsheetml/2006/main" count="1162" uniqueCount="914">
  <si>
    <t>Data extract for anonymous submission</t>
  </si>
  <si>
    <t>Version: 0.04</t>
  </si>
  <si>
    <t># --- Roster ---</t>
  </si>
  <si>
    <t># --- FeastG ---</t>
  </si>
  <si>
    <t># --- Needs + Loneliness ---</t>
  </si>
  <si>
    <t># --- Communities ---</t>
  </si>
  <si>
    <t># --- Resources + Habits ---</t>
  </si>
  <si>
    <t># --- Periods Connection ---</t>
  </si>
  <si>
    <t xml:space="preserve"># --- My Ideal Friend --- </t>
  </si>
  <si>
    <t># --- Me as a friend ---</t>
  </si>
  <si>
    <t xml:space="preserve"># --- Maintenance Loss Conflict --- </t>
  </si>
  <si>
    <t>NL;NL01;IGE1;1;1;</t>
  </si>
  <si>
    <t>NL;NL02;IGE2;1;1;</t>
  </si>
  <si>
    <t>NL;NL03;IGE3;1;-1;</t>
  </si>
  <si>
    <t>NL;NL04;IGE4;1;1;</t>
  </si>
  <si>
    <t>NL;NL05;IGE5;1;1;</t>
  </si>
  <si>
    <t>NL;NL06;IGE6;-1;-1;</t>
  </si>
  <si>
    <t>NL;NL07;IGE7;2;-1;</t>
  </si>
  <si>
    <t>NL;NL08;IGE8;1;1;</t>
  </si>
  <si>
    <t>NL;NL09;IGE9;-1;1;</t>
  </si>
  <si>
    <t>NL;NL10;IGE10;1;1;</t>
  </si>
  <si>
    <t>NL;NL11;IGE11;-2;1;</t>
  </si>
  <si>
    <t>NL;NL12;IGE12;-1;-1;</t>
  </si>
  <si>
    <t>NL;NL13;IGE13;0;1;</t>
  </si>
  <si>
    <t>NL;NL14;IGE14;1;-1;</t>
  </si>
  <si>
    <t>NL;NL15;IGE15;1;1;</t>
  </si>
  <si>
    <t>NL;NL16;IGE16;0;1;</t>
  </si>
  <si>
    <t>NL;NL17;IGE17;0;1;</t>
  </si>
  <si>
    <t>NL;NL18;IGE18;0;-1;</t>
  </si>
  <si>
    <t>NL;NL19;IGE19;0;1;</t>
  </si>
  <si>
    <t>NL;NL20;DeJong1;2;-1;</t>
  </si>
  <si>
    <t>NL;NL21;DeJong2;0;-1;</t>
  </si>
  <si>
    <t>NL;NL22;DeJong3;0;-1;</t>
  </si>
  <si>
    <t>NL;NL23;DeJong4;0;1;</t>
  </si>
  <si>
    <t>NL;NL24;DeJong5;0;1;</t>
  </si>
  <si>
    <t>NL;NL25;DeJong6;0;1;</t>
  </si>
  <si>
    <t>NL;Sub;IGEN1;0;1;</t>
  </si>
  <si>
    <t>NL;Pro;IGEN2;1;1;</t>
  </si>
  <si>
    <t>NL;Aff;IGEN3;1;1;</t>
  </si>
  <si>
    <t>NL;Und;IGEN4;1;1;</t>
  </si>
  <si>
    <t>NL;Lei;IGEN5;3;1;</t>
  </si>
  <si>
    <t>NL;Par;IGEN6;1;1;</t>
  </si>
  <si>
    <t>NL;Cre;IGEN7;1;1;</t>
  </si>
  <si>
    <t>NL;Ide;IGEN8;1;1;</t>
  </si>
  <si>
    <t>NL;Fre;IGEN9;1;1;</t>
  </si>
  <si>
    <t>CO;L001;TC04;1;0;2;1;1;1;1;1;1;2;1;</t>
  </si>
  <si>
    <t>CO;L002;TC02;2;1;1;2;2;3;2;2;2;1;0;</t>
  </si>
  <si>
    <t>RH;ResT;0;</t>
  </si>
  <si>
    <t>RH;ResHe;0;</t>
  </si>
  <si>
    <t>RH;ResFi;0;</t>
  </si>
  <si>
    <t>RH;ResHos;1;</t>
  </si>
  <si>
    <t>RH;ResTrav;0;</t>
  </si>
  <si>
    <t>RH;ResNet;0;</t>
  </si>
  <si>
    <t>RH;HabGenLabel;HabGenValue;</t>
  </si>
  <si>
    <t>RH;SS02;0;</t>
  </si>
  <si>
    <t>RH;SS03;0;</t>
  </si>
  <si>
    <t>RH;SS05;0;</t>
  </si>
  <si>
    <t>RH;SS07;0;</t>
  </si>
  <si>
    <t>RH;SS09;0;</t>
  </si>
  <si>
    <t>RH;SS10;0;</t>
  </si>
  <si>
    <t>RH;HabPC;0;</t>
  </si>
  <si>
    <t>RH;HabTS;0;</t>
  </si>
  <si>
    <t>RH;HabHosp;0;</t>
  </si>
  <si>
    <t>RH;HabLay;0;</t>
  </si>
  <si>
    <t>RH;HabRecRust;0;</t>
  </si>
  <si>
    <t>RH;HabBusyToxic;0;</t>
  </si>
  <si>
    <t>RH;HabGiftsAllow;0;</t>
  </si>
  <si>
    <t>RH;HabWideLabel;HabWideValue;</t>
  </si>
  <si>
    <t>RH;NewGroups;0;</t>
  </si>
  <si>
    <t>RH;MUIntOnl;0;</t>
  </si>
  <si>
    <t>PC;T01;Per01;2;;;USA;0;1;3;1;</t>
  </si>
  <si>
    <t>PC;T02;Per02;1;;;CHN;2;2;4;1;</t>
  </si>
  <si>
    <t>PC;T03;Per04;3;;;IND;2;4;4;0;</t>
  </si>
  <si>
    <t>MF;FX_17;0;</t>
  </si>
  <si>
    <t>IF;FI_17;0;</t>
  </si>
  <si>
    <t>ML;P001;Yes;0;NR;NR;</t>
  </si>
  <si>
    <t>ML;P002;Fading;0;NR;NR;</t>
  </si>
  <si>
    <t>SS;PersonID;Role_Tag;Circle;Distance;LastDate;Cadence;Active;</t>
  </si>
  <si>
    <t>SS;NeedLon;Source;ValuesPosNeg;Sign;</t>
  </si>
  <si>
    <t>SS;LocID;Type;Fit;OpenDoor;EncounterEngine;OwnershipPath;FairPlaceMixing;ThreeVisit;Join;TimePart;RoleTier;TenureScore;FriendsBand;</t>
  </si>
  <si>
    <t>SS;ResLabel;ResValue;</t>
  </si>
  <si>
    <t>SS;PeriodLabel;PeriodClass;Lon;StartYear;EndYear;CountryISO;SocialChange;ConnFam;ConnFriend;ConnCom;</t>
  </si>
  <si>
    <t>SS;MyFriendLabel;MyFriendValue;</t>
  </si>
  <si>
    <t>SS;PersonID;Active;BestQuality;Separation;Desire to reconnect;</t>
  </si>
  <si>
    <t>SS001</t>
  </si>
  <si>
    <t>SS002</t>
  </si>
  <si>
    <t>SS003</t>
  </si>
  <si>
    <t>SS004</t>
  </si>
  <si>
    <t>SS005</t>
  </si>
  <si>
    <t>SS006</t>
  </si>
  <si>
    <t>SS;IasFriendLabel;IasFriendValue;</t>
  </si>
  <si>
    <t>SS008</t>
  </si>
  <si>
    <t>SS009</t>
  </si>
  <si>
    <t>SS;Sep;Reciprocity_Num;Focus_Num;Engage;Attune;Schedule;Treasure_Num;GrowthChar;GrowthThink;GrowthCreate;FEAST;G;PassFEAST;Role1;Role2;</t>
  </si>
  <si>
    <t>FG;P001;2;1;1;2;1;3;1;1;0;1.6;0.67;FALSE;R01;R04;</t>
  </si>
  <si>
    <t>FG;P002;0;1;2;3;2;1;1;2;1;1.8;1.33;TRUE;R03;R10;</t>
  </si>
  <si>
    <t>FG;P003;0;2;2;1;1;2;2;3;1;1.6;2;TRUE;R11;R12;</t>
  </si>
  <si>
    <t>FG;P004;0;3;3;3;3;3;3;3;3;3;3;TRUE;R01;R14;</t>
  </si>
  <si>
    <t>SS007</t>
  </si>
  <si>
    <t>Sub</t>
  </si>
  <si>
    <t>Pro</t>
  </si>
  <si>
    <t>Aff</t>
  </si>
  <si>
    <t>Und</t>
  </si>
  <si>
    <t>Lei</t>
  </si>
  <si>
    <t>Par</t>
  </si>
  <si>
    <t>Cre</t>
  </si>
  <si>
    <t>Ide</t>
  </si>
  <si>
    <t>Fre</t>
  </si>
  <si>
    <t>R01</t>
  </si>
  <si>
    <t>R02</t>
  </si>
  <si>
    <t>R03</t>
  </si>
  <si>
    <t>R04</t>
  </si>
  <si>
    <t>R05</t>
  </si>
  <si>
    <t>R06</t>
  </si>
  <si>
    <t>R07</t>
  </si>
  <si>
    <t>R08</t>
  </si>
  <si>
    <t>R09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</si>
  <si>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</si>
  <si>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</si>
  <si>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</si>
  <si>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</si>
  <si>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</si>
  <si>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</si>
  <si>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</si>
  <si>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</si>
  <si>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</si>
  <si>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</si>
  <si>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</si>
  <si>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</si>
  <si>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</si>
  <si>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Total</t>
  </si>
  <si>
    <t>TieStrength</t>
  </si>
  <si>
    <t>P</t>
  </si>
  <si>
    <t>Q</t>
  </si>
  <si>
    <t>Gen</t>
  </si>
  <si>
    <t>Importance</t>
  </si>
  <si>
    <t>NoQ</t>
  </si>
  <si>
    <t>PointsGen Questions</t>
  </si>
  <si>
    <t>AverageQuestions</t>
  </si>
  <si>
    <t>Friends</t>
  </si>
  <si>
    <t>Transformation</t>
  </si>
  <si>
    <t>Sup</t>
  </si>
  <si>
    <t>Need</t>
  </si>
  <si>
    <t>Values plus Lift</t>
  </si>
  <si>
    <t>Lift NL</t>
  </si>
  <si>
    <t>Belonging</t>
  </si>
  <si>
    <t>Suitability</t>
  </si>
  <si>
    <t>Effort</t>
  </si>
  <si>
    <t>Recognition</t>
  </si>
  <si>
    <t>RO;P001;RT1;C1;D1;133;B1;1;</t>
  </si>
  <si>
    <t>RO;P002;RT4;C3;D2;5612;B3;0.5;</t>
  </si>
  <si>
    <t>RO;P003;RT3;C3;D0;133;B4;1;</t>
  </si>
  <si>
    <t>RO;P004;RT5;C3;D1;133;B0;0.5;</t>
  </si>
  <si>
    <t>RO;P005;RT3;C3;D1;133;B0;0;</t>
  </si>
  <si>
    <t>RO;P006;RT7;C3;D1;133;B0;0;</t>
  </si>
  <si>
    <t>RO;P007;RT9;C3;D2;133;B0;0;</t>
  </si>
  <si>
    <t>RO;P008;RT6;C3;D2;133;B0;0;</t>
  </si>
  <si>
    <t>RO;P009;RTZ;C3;D3;41;B1;0.5;</t>
  </si>
  <si>
    <t>RO;P010;RT2;C1;D0;40;B4;1;</t>
  </si>
  <si>
    <t>FG;P009;1;0;1;0;1;1;0;0;0;0.6;0;FALSE;R08;R04;</t>
  </si>
  <si>
    <t>FG;P010;1;2;2;2;3;2;1;1;0;2.2;0.67;TRUE;R21;R12;</t>
  </si>
  <si>
    <t>RH;SS01;-1;</t>
  </si>
  <si>
    <t>RH;SS04;-1;</t>
  </si>
  <si>
    <t>RH;SS06;-1;</t>
  </si>
  <si>
    <t>RH;SS08;1;</t>
  </si>
  <si>
    <t>ML;P004;Fading;3;3;3;</t>
  </si>
  <si>
    <t>Structural Connectedness</t>
  </si>
  <si>
    <t>Close tie count</t>
  </si>
  <si>
    <t>Recency guardrail</t>
  </si>
  <si>
    <t>Underpowered FG</t>
  </si>
  <si>
    <t>Reciprocity and support balance</t>
  </si>
  <si>
    <t>Reciprocity index</t>
  </si>
  <si>
    <t>Inconclusive</t>
  </si>
  <si>
    <t>Many FG rows missing for PersonIDs</t>
  </si>
  <si>
    <t>Community embeddedness</t>
  </si>
  <si>
    <t>Embeddedness score per location</t>
  </si>
  <si>
    <t>Community inconclusive</t>
  </si>
  <si>
    <t>Cadence stability</t>
  </si>
  <si>
    <t>Social rhythm</t>
  </si>
  <si>
    <t>Steady weeks</t>
  </si>
  <si>
    <t>Share of ties with regular meetups</t>
  </si>
  <si>
    <t>Cadence missing</t>
  </si>
  <si>
    <t>Subjective loneliness vs Plausibility check</t>
  </si>
  <si>
    <t>DJG</t>
  </si>
  <si>
    <t>Social needs met</t>
  </si>
  <si>
    <t>Previous KPI summary#</t>
  </si>
  <si>
    <t>CloseTie</t>
  </si>
  <si>
    <t>Active</t>
  </si>
  <si>
    <t>Geographic close tie count</t>
  </si>
  <si>
    <t>Additionally D0,D1 requirement</t>
  </si>
  <si>
    <t>Good Acquaintance</t>
  </si>
  <si>
    <t>Close friend</t>
  </si>
  <si>
    <t>&gt;0</t>
  </si>
  <si>
    <t>&lt;0</t>
  </si>
  <si>
    <t>Active without assigned Tie Strength</t>
  </si>
  <si>
    <t>EN</t>
  </si>
  <si>
    <t>DE</t>
  </si>
  <si>
    <t>ES</t>
  </si>
  <si>
    <t>TC01</t>
  </si>
  <si>
    <t>Company/Work</t>
  </si>
  <si>
    <t>Unternehmen/Arbeitsplatz</t>
  </si>
  <si>
    <t>TC02</t>
  </si>
  <si>
    <t>Sportsclub</t>
  </si>
  <si>
    <t>Sportverein</t>
  </si>
  <si>
    <t>TC03</t>
  </si>
  <si>
    <t>Library</t>
  </si>
  <si>
    <t>Bibliothek</t>
  </si>
  <si>
    <t>TC04</t>
  </si>
  <si>
    <t>Pub</t>
  </si>
  <si>
    <t>Pub/Kneipe</t>
  </si>
  <si>
    <t>TC05</t>
  </si>
  <si>
    <t>Social Community</t>
  </si>
  <si>
    <t>Soziale Community (Gemeinschaft)</t>
  </si>
  <si>
    <t>TC06</t>
  </si>
  <si>
    <t>Charity</t>
  </si>
  <si>
    <t>Wohltätigkeitsorganisation</t>
  </si>
  <si>
    <t>TC07</t>
  </si>
  <si>
    <t>Religious Institution</t>
  </si>
  <si>
    <t>Religiöse Einrichtung</t>
  </si>
  <si>
    <t>TC08</t>
  </si>
  <si>
    <t>TC09</t>
  </si>
  <si>
    <t>TC10</t>
  </si>
  <si>
    <t>Graph</t>
  </si>
  <si>
    <t>Language</t>
  </si>
  <si>
    <t>English</t>
  </si>
  <si>
    <t>Deutsch</t>
  </si>
  <si>
    <t>Spanish</t>
  </si>
  <si>
    <t>Com_Fit</t>
  </si>
  <si>
    <t>Com_Role</t>
  </si>
  <si>
    <t>Com_Type</t>
  </si>
  <si>
    <t>Todo</t>
  </si>
  <si>
    <t>Best friend</t>
  </si>
  <si>
    <t>Mind opener</t>
  </si>
  <si>
    <t>Cheerleader</t>
  </si>
  <si>
    <t>Neighbour</t>
  </si>
  <si>
    <t>Discussant</t>
  </si>
  <si>
    <t>Coach</t>
  </si>
  <si>
    <t>Mentor</t>
  </si>
  <si>
    <t>Rust friend</t>
  </si>
  <si>
    <t>Young sister/brother</t>
  </si>
  <si>
    <t>Best friends partner</t>
  </si>
  <si>
    <t>Partner in Crime</t>
  </si>
  <si>
    <t>Mom</t>
  </si>
  <si>
    <t>Connector</t>
  </si>
  <si>
    <t>Saint &amp; Idol</t>
  </si>
  <si>
    <t>Single friend</t>
  </si>
  <si>
    <t>Clown</t>
  </si>
  <si>
    <t>Dad</t>
  </si>
  <si>
    <t>Daredevil / Bad influence</t>
  </si>
  <si>
    <t>Work Pal</t>
  </si>
  <si>
    <t>Running/Sports partner</t>
  </si>
  <si>
    <t>Companion</t>
  </si>
  <si>
    <t>Collaborator</t>
  </si>
  <si>
    <t>Code</t>
  </si>
  <si>
    <t>C1</t>
  </si>
  <si>
    <t>Inner</t>
  </si>
  <si>
    <t>Innerste / engste</t>
  </si>
  <si>
    <t>Test1</t>
  </si>
  <si>
    <t>C2</t>
  </si>
  <si>
    <t>Close</t>
  </si>
  <si>
    <t xml:space="preserve">Nahestehend / eng </t>
  </si>
  <si>
    <t>Test2</t>
  </si>
  <si>
    <t>C3</t>
  </si>
  <si>
    <t>Extended</t>
  </si>
  <si>
    <t>Erweitert</t>
  </si>
  <si>
    <t>Test3</t>
  </si>
  <si>
    <t>D0</t>
  </si>
  <si>
    <t>Same household</t>
  </si>
  <si>
    <t>Gleicher Haushalt</t>
  </si>
  <si>
    <t>D1</t>
  </si>
  <si>
    <t>Local city</t>
  </si>
  <si>
    <t>Gleiche Stadt</t>
  </si>
  <si>
    <t>D2</t>
  </si>
  <si>
    <t>Regional</t>
  </si>
  <si>
    <t>D3</t>
  </si>
  <si>
    <t>Far–Timezone</t>
  </si>
  <si>
    <t>Lange Reise/ Flug</t>
  </si>
  <si>
    <t>Test4</t>
  </si>
  <si>
    <t>B0</t>
  </si>
  <si>
    <t>Rare</t>
  </si>
  <si>
    <t>Selten</t>
  </si>
  <si>
    <t>B1</t>
  </si>
  <si>
    <t>Occasional</t>
  </si>
  <si>
    <t>Gelegentlich</t>
  </si>
  <si>
    <t>B2</t>
  </si>
  <si>
    <t>Monthly</t>
  </si>
  <si>
    <t>Monatlich</t>
  </si>
  <si>
    <t>B3</t>
  </si>
  <si>
    <t>Weekly</t>
  </si>
  <si>
    <t>Wöchentlich</t>
  </si>
  <si>
    <t>B4</t>
  </si>
  <si>
    <t>Most days</t>
  </si>
  <si>
    <t>An den meisten Tagen</t>
  </si>
  <si>
    <t>Test5</t>
  </si>
  <si>
    <t>Yes</t>
  </si>
  <si>
    <t>Ja</t>
  </si>
  <si>
    <t>Fading</t>
  </si>
  <si>
    <t>Verblassend</t>
  </si>
  <si>
    <t>No</t>
  </si>
  <si>
    <t>Nein</t>
  </si>
  <si>
    <t>Reciprocity</t>
  </si>
  <si>
    <t>They’re chasing; I’m easing out.</t>
  </si>
  <si>
    <t>Die anderen sind hinterher; ich ziehe mich zurück.</t>
  </si>
  <si>
    <t>They’re carrying momentum.</t>
  </si>
  <si>
    <t>Die anderen haben den Schwung.</t>
  </si>
  <si>
    <t>Feels even.</t>
  </si>
  <si>
    <t>Fühlt sich ausgeglichen an.</t>
  </si>
  <si>
    <t xml:space="preserve"> I’m carrying momentum.</t>
  </si>
  <si>
    <t>Ich habe den Schwung.</t>
  </si>
  <si>
    <t xml:space="preserve"> I’m chasing; they’re cooling.</t>
  </si>
  <si>
    <t>Ich laufe hinterher; die anderen kühlen ab.</t>
  </si>
  <si>
    <t>Focus</t>
  </si>
  <si>
    <t>Plans often slip; priority given only when convenient.</t>
  </si>
  <si>
    <t>Pläne werden oft verschoben; Priorität nur, wenn es gerade passt.</t>
  </si>
  <si>
    <t>Shows up when asked but cancels/drifts; rebooks inconsistently.</t>
  </si>
  <si>
    <t>Kommt, wenn man fragt, sagt aber ab oder lässt es auslaufen; vereinbart unzuverlässig neue Termine.</t>
  </si>
  <si>
    <t>Keeps most promises; when it costs, we still make room; rebooks promptly.</t>
  </si>
  <si>
    <t>Hält die meisten Zusagen; wenn es etwas kostet, schaffen wir trotzdem Raum; vereinbart prompt neu.</t>
  </si>
  <si>
    <t>A standing ritual/slot exists and is kept under cost; “has my back” is visible.</t>
  </si>
  <si>
    <t>Es gibt ein festes Ritual/einen festen Termin-Slot, der auch bei Aufwand eingehalten wird; „steht hinter mir“ ist sichtbar.</t>
  </si>
  <si>
    <t>Schedule</t>
  </si>
  <si>
    <t>Hard to arrange; slow replies; cancellations not rebooked.</t>
  </si>
  <si>
    <t>Schwer zu organisieren; langsame Antworten; Absagen werden nicht neu vereinbart.</t>
  </si>
  <si>
    <t>Moderate friction; meetings eventually happen after reminders.</t>
  </si>
  <si>
    <t>Mäßige Reibung; Treffen kommen nach Erinnerungen schließlich zustande.</t>
  </si>
  <si>
    <t>Low friction; responsive; cancellations rebooked quickly.</t>
  </si>
  <si>
    <t>Geringe Reibung; reaktionsschnell; Absagen werden schnell neu vereinbart.</t>
  </si>
  <si>
    <t>Proactive coordination; multiple workable modes (walk/voice/async) make meet-ups easy.</t>
  </si>
  <si>
    <t>Proaktive Koordination; mehrere praktikable Modi (Spaziergang/Anruf/asynchron) machen Verabredungen leicht.</t>
  </si>
  <si>
    <t>Engage</t>
  </si>
  <si>
    <t>Flat/draining; stilted; little “dirt time” or good talk.</t>
  </si>
  <si>
    <t>Flach/auslaugend; steif; wenig „dirt time“ oder gute Gespräche.</t>
  </si>
  <si>
    <t>Mixed; one thread lands, others stall.</t>
  </si>
  <si>
    <t>Gemischt; ein Thema zündet, andere versanden.</t>
  </si>
  <si>
    <t>Usually companionable/fun/flow; good conversation or co-doing feels natural.</t>
  </si>
  <si>
    <t>Meist gesellig/spaßig/im Flow; gute Gespräche oder gemeinsames Tun fühlen sich natürlich an.</t>
  </si>
  <si>
    <t>Consistently vital; we reliably have golden talk or energising co-doing.</t>
  </si>
  <si>
    <t>Konstant lebendig; wir haben verlässlich goldene Gespräche oder belebendes gemeinsames Tun.</t>
  </si>
  <si>
    <t>Attune</t>
  </si>
  <si>
    <t>Often missed/monologued; advice before listening; safety uncertain.</t>
  </si>
  <si>
    <t>Oft verfehlt/monologisiert; Ratschläge vor dem Zuhören; psychologische Sicherheit fraglich.</t>
  </si>
  <si>
    <t>Effort shows but patchy; sometimes off-key or minimizing.</t>
  </si>
  <si>
    <t>Bemühung erkennbar, aber lückenhaft; manchmal tonal daneben oder verharmlosend.</t>
  </si>
  <si>
    <t>Feels accurately seen; active-constructive replies; vulnerability comfortable.</t>
  </si>
  <si>
    <t>Fühlt sich zutreffend gesehen an; aktiv-konstruktive Antworten; Verletzlichkeit fühlt sich sicher an.</t>
  </si>
  <si>
    <t>Deeply responsive; remembers nuances; follows up thoughtfully; confidentiality rock-solid.</t>
  </si>
  <si>
    <t>Sehr aufmerksam und responsiv; merkt sich Nuancen; greift Themen bedacht wieder auf; Vertraulichkeit felsenfest.</t>
  </si>
  <si>
    <t>Treasure</t>
  </si>
  <si>
    <t>Thin story; few memorable episodes; no fresh memory in 2–3 months.</t>
  </si>
  <si>
    <t>Dünne gemeinsame Geschichte; wenige erinnerungswürdige Episoden; keine neue gemeinsame Erinnerung in den letzten 2–3 Monaten.</t>
  </si>
  <si>
    <t>Some shared chapters or one fresh memory recently.</t>
  </si>
  <si>
    <t>Einige gemeinsame Kapitel oder kürzlich eine frische Erinnerung.</t>
  </si>
  <si>
    <t>Rich story and a fresh chapter in the last 6–8 weeks.</t>
  </si>
  <si>
    <t>Reiche gemeinsame Geschichte und ein frisches Kapitel in den letzten 6–8 Wochen.</t>
  </si>
  <si>
    <t>Rich story and multiple fresh chapters lately; small rituals/traditions alive.</t>
  </si>
  <si>
    <t>Reiche gemeinsame Geschichte und zuletzt mehrere frische Kapitel; kleine Rituale/Traditionen sind lebendig.</t>
  </si>
  <si>
    <t>Growth</t>
  </si>
  <si>
    <t>No discernible change attributable to this tie (recently or in long arc).</t>
  </si>
  <si>
    <t>Kein erkennbarer, auf diese Beziehung zurückzuführender Wandel (weder in letzter Zeit noch im langfristigen Verlauf).</t>
  </si>
  <si>
    <t>Clear nudge in one facet (e.g., tried a habit, sharpened one decision); give one example.</t>
  </si>
  <si>
    <t>Klarer Anstoß in einem Aspekt (z. B. eine Gewohnheit ausprobiert, eine Entscheidung konkretisiert); ein Beispiel nennen.</t>
  </si>
  <si>
    <t>Sustained influence in one facet or lighter changes across two facets; give examples.</t>
  </si>
  <si>
    <t>Anhaltender Einfluss in einem Aspekt oder leichtere Veränderungen über zwei Aspekte hinweg; Beispiele nennen.</t>
  </si>
  <si>
    <t>Recurrent, attributable change across ≥2 facets this season or a deep long-arc imprint (identity/standards/work); give one example per facet.</t>
  </si>
  <si>
    <t>Wiederkehrende, dieser Beziehung zurechenbare Veränderungen in ≥ 2 Aspekten in dieser Phase oder ein tiefer langfristiger Abdruck (Identität/Standards/Arbeit);</t>
  </si>
  <si>
    <t>Growth1</t>
  </si>
  <si>
    <t>Character Judgement</t>
  </si>
  <si>
    <t>No discernible imprint:</t>
  </si>
  <si>
    <t>Kein erkennbarer Abdruck:</t>
  </si>
  <si>
    <t>Nudge (single domain)</t>
  </si>
  <si>
    <t>Anstoß (einzelner Bereich)</t>
  </si>
  <si>
    <t>Sustained standard (one domain):</t>
  </si>
  <si>
    <t>Dauerhafter Standard (ein Bereich):</t>
  </si>
  <si>
    <t>Deepened character (multi-domain or long-arc)</t>
  </si>
  <si>
    <t>Vertiefte Charakterentwicklung (mehrere Bereiche oder langfristig)</t>
  </si>
  <si>
    <t>Growth2</t>
  </si>
  <si>
    <t>Thinking and Clarity</t>
  </si>
  <si>
    <t>No sharpening:</t>
  </si>
  <si>
    <t>Keine gedankliche Schärfung:</t>
  </si>
  <si>
    <t>Some support in thinking:</t>
  </si>
  <si>
    <t>Etwas Unterstützung beim Denken:</t>
  </si>
  <si>
    <t>Reliable aid to thinking:</t>
  </si>
  <si>
    <t>Verlässliche Unterstützung beim Denken:</t>
  </si>
  <si>
    <t>Shared discipline:</t>
  </si>
  <si>
    <t>Gemeinsame Disziplin:</t>
  </si>
  <si>
    <t>Creation and Delivery</t>
  </si>
  <si>
    <t>No collaboration</t>
  </si>
  <si>
    <t>Keine Zusammenarbeit</t>
  </si>
  <si>
    <t>Light collaboration:</t>
  </si>
  <si>
    <t>Leichte Zusammenarbeit:</t>
  </si>
  <si>
    <t>Cadence + ship:</t>
  </si>
  <si>
    <t>Regelmäßiger Takt + Auslieferung:</t>
  </si>
  <si>
    <t>Production engine:</t>
  </si>
  <si>
    <t>Produktionsmaschine</t>
  </si>
  <si>
    <t>Strongly disagree</t>
  </si>
  <si>
    <t>Stimme überhaupt nicht zu</t>
  </si>
  <si>
    <t>Disagree</t>
  </si>
  <si>
    <t>Stimme nicht zu</t>
  </si>
  <si>
    <t>Neither agree nor disagree</t>
  </si>
  <si>
    <t>Weder Zustimmung noch Ablehnung</t>
  </si>
  <si>
    <t>Agree</t>
  </si>
  <si>
    <t>Stimme zu</t>
  </si>
  <si>
    <t>Strongly Agree</t>
  </si>
  <si>
    <t>Stimme voll und ganz zu</t>
  </si>
  <si>
    <t>Not important at all</t>
  </si>
  <si>
    <t>Gar nicht wichtig</t>
  </si>
  <si>
    <t>A little important</t>
  </si>
  <si>
    <t>Etwas wichtig</t>
  </si>
  <si>
    <t>Important</t>
  </si>
  <si>
    <t>Wichtig</t>
  </si>
  <si>
    <t>Very important</t>
  </si>
  <si>
    <t>Sehr wichtig</t>
  </si>
  <si>
    <t>ResT</t>
  </si>
  <si>
    <t>Time (discretionary hours for social life)</t>
  </si>
  <si>
    <t>Zeit (frei verfügbare Stunden für das Sozialleben)</t>
  </si>
  <si>
    <t>TestResT</t>
  </si>
  <si>
    <t>ResHe</t>
  </si>
  <si>
    <t>Health (how predictably your health allows socialing now)</t>
  </si>
  <si>
    <t>Gesundheit (wie verlässlich deine Gesundheit derzeit soziales Miteinander ermöglicht)</t>
  </si>
  <si>
    <t>TestResHe</t>
  </si>
  <si>
    <t>ResFi</t>
  </si>
  <si>
    <t>Fitness (stamina for active encounters)</t>
  </si>
  <si>
    <t>Fitness (Ausdauer für aktive Begegnungen)</t>
  </si>
  <si>
    <t>TestResFi</t>
  </si>
  <si>
    <t>ResHos</t>
  </si>
  <si>
    <t>Hospitality (ability to host at home)</t>
  </si>
  <si>
    <t>Gastfreundschaft (Fähigkeit, zu Hause zu empfangen)</t>
  </si>
  <si>
    <t>TestResHos</t>
  </si>
  <si>
    <t>ResTrav</t>
  </si>
  <si>
    <t>Travel funds (discretionary budget for visits)</t>
  </si>
  <si>
    <t>Reisebudget (frei verfügbares Budget für Besuche)</t>
  </si>
  <si>
    <t>TestResTrav</t>
  </si>
  <si>
    <t>ResNet</t>
  </si>
  <si>
    <t>Network (channels &amp; variety of weak ties)</t>
  </si>
  <si>
    <t>Netzwerk (Kanäle &amp; Vielfalt schwacher Bindungen)</t>
  </si>
  <si>
    <t>TestResNet</t>
  </si>
  <si>
    <t>HabPC</t>
  </si>
  <si>
    <t>I send postcards from holidays</t>
  </si>
  <si>
    <t>Ich schicke Postkarten aus dem Urlaub.</t>
  </si>
  <si>
    <t>HabTS</t>
  </si>
  <si>
    <t>I spend as much time socialising with friends and family as I do on Streaming, Internet and TV</t>
  </si>
  <si>
    <t>Ich verbringe ungefähr so viel Zeit mit Freunden und Familie wie mit Streaming, Internet und Fernsehen.</t>
  </si>
  <si>
    <t>HabHosp</t>
  </si>
  <si>
    <t>I sometimes host my friends for lunch or dinner</t>
  </si>
  <si>
    <t>Ich lade meine Freund*innen gelegentlich zum Mittag- oder Abendessen ein.</t>
  </si>
  <si>
    <t>HabLay</t>
  </si>
  <si>
    <t>When I communicate with my friends, I try to add in as many layers as possible, and try to give them my full attention</t>
  </si>
  <si>
    <t>Wenn ich mit meinen Freund*innen kommuniziere, versuche ich es möglichst reichhaltig zu gestalten und ihnen meine volle Aufmerksamkeit zu schenken.</t>
  </si>
  <si>
    <t>HabRecRust</t>
  </si>
  <si>
    <t>I have at some point reconnected with some old 'rust' friends from my early years</t>
  </si>
  <si>
    <t>Ich habe mich bei alten Freunden von mir gemeldet</t>
  </si>
  <si>
    <t>HabBusyToxic</t>
  </si>
  <si>
    <t>I rarely use the words 'busy' and 'toxic' in my communications with friends</t>
  </si>
  <si>
    <t>Ich verwende in der Kommunikation mit Freund*innen selten die Wörter „busy“&amp;beschäftigt und „toxic“&amp;toxisch.</t>
  </si>
  <si>
    <t>HabGiftsAllow</t>
  </si>
  <si>
    <t>I allow friends to give me gifts and do me favours, even if I cannot reciprocate in the moment</t>
  </si>
  <si>
    <t>Ich erlaube Freund\*innen, mir Geschenke zu machen und mir Gefallen zu tun, auch wenn ich in dem Moment nicht erwidern kann.</t>
  </si>
  <si>
    <t>Fit</t>
  </si>
  <si>
    <t>Not my people</t>
  </si>
  <si>
    <t>Nicht meine Leute</t>
  </si>
  <si>
    <t>Test 1</t>
  </si>
  <si>
    <t>Mixed</t>
  </si>
  <si>
    <t>Gemischt</t>
  </si>
  <si>
    <t>Test 2</t>
  </si>
  <si>
    <t>Good</t>
  </si>
  <si>
    <t>Gut</t>
  </si>
  <si>
    <t>Test 3</t>
  </si>
  <si>
    <t>Strong</t>
  </si>
  <si>
    <t>Stark</t>
  </si>
  <si>
    <t>Test 4</t>
  </si>
  <si>
    <t>Closed</t>
  </si>
  <si>
    <t>Geschlossen</t>
  </si>
  <si>
    <t>Patchy</t>
  </si>
  <si>
    <t>Lückenhaft</t>
  </si>
  <si>
    <t>Clear</t>
  </si>
  <si>
    <t>Klar</t>
  </si>
  <si>
    <t>Warm&amp;Guided</t>
  </si>
  <si>
    <t>Warm &amp; angeleitet</t>
  </si>
  <si>
    <t>Open Door</t>
  </si>
  <si>
    <t>Encounter Engine</t>
  </si>
  <si>
    <t>Sporadic</t>
  </si>
  <si>
    <t>Sporadisch</t>
  </si>
  <si>
    <t>Some repeats</t>
  </si>
  <si>
    <t>Einige Wiederholungen</t>
  </si>
  <si>
    <t>Regular</t>
  </si>
  <si>
    <t>Regelmäßig</t>
  </si>
  <si>
    <t>Many encounter opportunities</t>
  </si>
  <si>
    <t>Viele Treffensgelegenheiten</t>
  </si>
  <si>
    <t>Participation</t>
  </si>
  <si>
    <t>None</t>
  </si>
  <si>
    <t>Keine</t>
  </si>
  <si>
    <t>Casual Contributor</t>
  </si>
  <si>
    <t>Gelegentlicher Mitwirkender</t>
  </si>
  <si>
    <t>Active Member</t>
  </si>
  <si>
    <t>Aktives Mitglied</t>
  </si>
  <si>
    <t>Core Shaper</t>
  </si>
  <si>
    <t>Kerngestalter</t>
  </si>
  <si>
    <t>FairPlaceMixing</t>
  </si>
  <si>
    <t>Excluding</t>
  </si>
  <si>
    <t>Ausgrenzend</t>
  </si>
  <si>
    <t>Uneven</t>
  </si>
  <si>
    <t>Unausgewogen</t>
  </si>
  <si>
    <t>Fair&amp;open</t>
  </si>
  <si>
    <t>Fair &amp; offen</t>
  </si>
  <si>
    <t>Bridging mix</t>
  </si>
  <si>
    <t>Brückenbildender Mix</t>
  </si>
  <si>
    <t>Three visits</t>
  </si>
  <si>
    <t>Not started</t>
  </si>
  <si>
    <t>Nicht begonnen</t>
  </si>
  <si>
    <t>Sampling</t>
  </si>
  <si>
    <t>Ausprobieren</t>
  </si>
  <si>
    <t>Nearly there</t>
  </si>
  <si>
    <t>Fast geschafft</t>
  </si>
  <si>
    <t>Completed</t>
  </si>
  <si>
    <t>Abgeschlossen</t>
  </si>
  <si>
    <t>Join</t>
  </si>
  <si>
    <t>Decline for now</t>
  </si>
  <si>
    <t>Vorerst ablehnen</t>
  </si>
  <si>
    <t>Keep sampling</t>
  </si>
  <si>
    <t>Weiter ausprobieren</t>
  </si>
  <si>
    <t>Light join (show up sometimes)</t>
  </si>
  <si>
    <t>Lockerer Beitritt (manchmal dabei sein)</t>
  </si>
  <si>
    <t>Join (make a simple commitment)</t>
  </si>
  <si>
    <t>Beitreten (eine einfache Zusage geben)</t>
  </si>
  <si>
    <t>Time participation</t>
  </si>
  <si>
    <t>Occasional (monthly-ish)</t>
  </si>
  <si>
    <t>Gelegentlich (etwa monatlich)</t>
  </si>
  <si>
    <t>Regular (most months)</t>
  </si>
  <si>
    <t>Regelmäßig (in den meisten Monaten)</t>
  </si>
  <si>
    <t>Weekly rhythm</t>
  </si>
  <si>
    <t>Wöchentlicher Rhythmus</t>
  </si>
  <si>
    <t>Authenticity</t>
  </si>
  <si>
    <t>Cautious</t>
  </si>
  <si>
    <t>Vorsichtig</t>
  </si>
  <si>
    <t>Selective</t>
  </si>
  <si>
    <t>Wählerisch</t>
  </si>
  <si>
    <t>Mostly myself</t>
  </si>
  <si>
    <t>Allgemein authentisch</t>
  </si>
  <si>
    <t>Fully myself</t>
  </si>
  <si>
    <t>Völlig ich selber</t>
  </si>
  <si>
    <t>TenureScore</t>
  </si>
  <si>
    <t>New</t>
  </si>
  <si>
    <t>Neu</t>
  </si>
  <si>
    <t>Settling</t>
  </si>
  <si>
    <t>Im Einpendeln</t>
  </si>
  <si>
    <t>Established</t>
  </si>
  <si>
    <t>Etabliert</t>
  </si>
  <si>
    <t>Anchor</t>
  </si>
  <si>
    <t>Anker</t>
  </si>
  <si>
    <t>FriendsBand</t>
  </si>
  <si>
    <t>0 friends</t>
  </si>
  <si>
    <t>0 Freund*innen</t>
  </si>
  <si>
    <t>1–2 friends</t>
  </si>
  <si>
    <t>1–2 Freund*innen</t>
  </si>
  <si>
    <t>3–5 friends</t>
  </si>
  <si>
    <t>3–5 Freund*innen</t>
  </si>
  <si>
    <t>6+ friends</t>
  </si>
  <si>
    <t>6+ Freund*innen</t>
  </si>
  <si>
    <t>FI_01</t>
  </si>
  <si>
    <t>You are peaceful and patient with people.</t>
  </si>
  <si>
    <t>FI_02</t>
  </si>
  <si>
    <t>You are sometimes just there for me.</t>
  </si>
  <si>
    <t>FI_03</t>
  </si>
  <si>
    <t>You are loyal to me and our friendship.</t>
  </si>
  <si>
    <t>FI_04</t>
  </si>
  <si>
    <t>You both encourage and challenge me to achieve my potential.</t>
  </si>
  <si>
    <t>FI_05</t>
  </si>
  <si>
    <t>You are hospitable and love to invite me over.</t>
  </si>
  <si>
    <t>FI_06</t>
  </si>
  <si>
    <t>You try to help me however you can</t>
  </si>
  <si>
    <t>FI_07</t>
  </si>
  <si>
    <t>You are intelligent and curious about a lot of things</t>
  </si>
  <si>
    <t>FI_08</t>
  </si>
  <si>
    <t>You and I share interests and hobbies</t>
  </si>
  <si>
    <t>FI_09</t>
  </si>
  <si>
    <t>You make our friendship a priority in your life</t>
  </si>
  <si>
    <t>FI_10</t>
  </si>
  <si>
    <t>You and I are equal to each other; differences in status and rank are irrelevant to us</t>
  </si>
  <si>
    <t>FI_11</t>
  </si>
  <si>
    <t xml:space="preserve">You are very considerate of other people  </t>
  </si>
  <si>
    <t>FI_12</t>
  </si>
  <si>
    <t xml:space="preserve">You are fun and have a great sense of humour  </t>
  </si>
  <si>
    <t>FI_13</t>
  </si>
  <si>
    <t xml:space="preserve">You understand me on a deep level  </t>
  </si>
  <si>
    <t>FI_14</t>
  </si>
  <si>
    <t xml:space="preserve">You guide me in difficult situations and talk me through pros and cons  </t>
  </si>
  <si>
    <t>FI_15</t>
  </si>
  <si>
    <t xml:space="preserve">You have lots of time  </t>
  </si>
  <si>
    <t>FI_16</t>
  </si>
  <si>
    <t xml:space="preserve">You have a humble character overall  </t>
  </si>
  <si>
    <t>FI_17</t>
  </si>
  <si>
    <t xml:space="preserve">You respect my privacy and independence  </t>
  </si>
  <si>
    <t>FI_18</t>
  </si>
  <si>
    <t xml:space="preserve">You both give and take in our relationship  </t>
  </si>
  <si>
    <t>FI_19</t>
  </si>
  <si>
    <t xml:space="preserve">You help me practically in my life  </t>
  </si>
  <si>
    <t>FI_20</t>
  </si>
  <si>
    <t xml:space="preserve">You support me vocally and stand up for me when I am not there  </t>
  </si>
  <si>
    <t>FI_21</t>
  </si>
  <si>
    <t xml:space="preserve">You are agreeable and easy to relate to  </t>
  </si>
  <si>
    <t>FI_22</t>
  </si>
  <si>
    <t xml:space="preserve">You wish me well and root for me  </t>
  </si>
  <si>
    <t>FI_23</t>
  </si>
  <si>
    <t xml:space="preserve">You are open and vulnerable with me  </t>
  </si>
  <si>
    <t>FI_24</t>
  </si>
  <si>
    <t xml:space="preserve">You know a lot of things and have a lot to say  </t>
  </si>
  <si>
    <t>FI_25</t>
  </si>
  <si>
    <t xml:space="preserve">You and I have worked together on tasks, projects, and shared interests  </t>
  </si>
  <si>
    <t>FI_26</t>
  </si>
  <si>
    <t xml:space="preserve">You have a virtuous character  </t>
  </si>
  <si>
    <t>FI_27</t>
  </si>
  <si>
    <t xml:space="preserve">You are a very positive person  </t>
  </si>
  <si>
    <t>FI_28</t>
  </si>
  <si>
    <t xml:space="preserve">You are loving and affectionate with me  </t>
  </si>
  <si>
    <t>FI_29</t>
  </si>
  <si>
    <t xml:space="preserve">I can trust you – you treat what I tell you in confidence  </t>
  </si>
  <si>
    <t>FI_30</t>
  </si>
  <si>
    <t xml:space="preserve">You are well off – not worried about financial issues  </t>
  </si>
  <si>
    <t>FI_31</t>
  </si>
  <si>
    <t xml:space="preserve">You and I have mutual beliefs and a shared worldview  </t>
  </si>
  <si>
    <t>FI_32</t>
  </si>
  <si>
    <t xml:space="preserve">You are proud of me and appreciate what I do  </t>
  </si>
  <si>
    <t>FI_33</t>
  </si>
  <si>
    <t xml:space="preserve">I really enjoy your company  </t>
  </si>
  <si>
    <t>FI_34</t>
  </si>
  <si>
    <t xml:space="preserve">I have changed in positive ways because of you  </t>
  </si>
  <si>
    <t>FI_35</t>
  </si>
  <si>
    <t xml:space="preserve">You have lots of friends and a sizeable network  </t>
  </si>
  <si>
    <t>FI_36</t>
  </si>
  <si>
    <t xml:space="preserve">You are honest and authentic  </t>
  </si>
  <si>
    <t>FI_37</t>
  </si>
  <si>
    <t xml:space="preserve">I can discover new interests, hobbies, and topics through my interactions with you  </t>
  </si>
  <si>
    <t>FI_38</t>
  </si>
  <si>
    <t xml:space="preserve">You and I have spent lots of time hanging out with each other  </t>
  </si>
  <si>
    <t>FI_39</t>
  </si>
  <si>
    <t xml:space="preserve">You are generous with me  </t>
  </si>
  <si>
    <t>FI_40</t>
  </si>
  <si>
    <t xml:space="preserve">You are healthy, fit, and mobile  </t>
  </si>
  <si>
    <t>FI_41</t>
  </si>
  <si>
    <t xml:space="preserve">You are reliable and consistent  </t>
  </si>
  <si>
    <t>FI_42</t>
  </si>
  <si>
    <t xml:space="preserve">You and I share lots of common memories  </t>
  </si>
  <si>
    <t>FI_43</t>
  </si>
  <si>
    <t xml:space="preserve">You and I have different beliefs and worldviews  </t>
  </si>
  <si>
    <t>FI_44</t>
  </si>
  <si>
    <t xml:space="preserve">You are kind and warm with people  </t>
  </si>
  <si>
    <t>FI_45</t>
  </si>
  <si>
    <t xml:space="preserve">You and I teach and/or learn from each other  </t>
  </si>
  <si>
    <t>FI_46</t>
  </si>
  <si>
    <t xml:space="preserve">You are very accepting and tolerant of other people  </t>
  </si>
  <si>
    <t>FI_47</t>
  </si>
  <si>
    <t xml:space="preserve">You are very energetic  </t>
  </si>
  <si>
    <t>FI_48</t>
  </si>
  <si>
    <t xml:space="preserve">I can express myself with you, and you listen very well  </t>
  </si>
  <si>
    <t>FI_49</t>
  </si>
  <si>
    <t xml:space="preserve">You and I are part of a circle of friends that you actively maintain  </t>
  </si>
  <si>
    <t>FI_50</t>
  </si>
  <si>
    <t xml:space="preserve">You live nearby  </t>
  </si>
  <si>
    <t>FX_01</t>
  </si>
  <si>
    <t>My friend is peaceful and patient with people</t>
  </si>
  <si>
    <t>FX_02</t>
  </si>
  <si>
    <t>My friend sometimes is just there for me</t>
  </si>
  <si>
    <t>FX_03</t>
  </si>
  <si>
    <t>My friend is loyal to me and our friendship</t>
  </si>
  <si>
    <t>FX_04</t>
  </si>
  <si>
    <t>My friend both encourages and challenges me to achieve my potential</t>
  </si>
  <si>
    <t>FX_05</t>
  </si>
  <si>
    <t xml:space="preserve">My friend is hospitable and loves to invite me over </t>
  </si>
  <si>
    <t>FX_06</t>
  </si>
  <si>
    <t>My friend tries to help me however she/he can</t>
  </si>
  <si>
    <t>FX_07</t>
  </si>
  <si>
    <t>My friend is intelligent and curious of a lot of things</t>
  </si>
  <si>
    <t>FX_08</t>
  </si>
  <si>
    <t>My friend and I share interests and hobbies</t>
  </si>
  <si>
    <t>FX_09</t>
  </si>
  <si>
    <t>My friend makes our friendship a priority in his life</t>
  </si>
  <si>
    <t>FX_10</t>
  </si>
  <si>
    <t>My friend and I are equal to each other, differences in status and rank are irrelevant to us</t>
  </si>
  <si>
    <t>FX_11</t>
  </si>
  <si>
    <t>My friend is very considerate of other people</t>
  </si>
  <si>
    <t>FX_12</t>
  </si>
  <si>
    <t>My friend is fun and has a great humour</t>
  </si>
  <si>
    <t>FX_13</t>
  </si>
  <si>
    <t>My friend understands me on a deep level</t>
  </si>
  <si>
    <t>FX_14</t>
  </si>
  <si>
    <t>My friend provides me guidance in difficult situations / talks me through pros and cons</t>
  </si>
  <si>
    <t>FX_15</t>
  </si>
  <si>
    <t>My friend has lots of time</t>
  </si>
  <si>
    <t>FX_16</t>
  </si>
  <si>
    <t>My friend overall has a humble character</t>
  </si>
  <si>
    <t>FX_17</t>
  </si>
  <si>
    <t>My friend respects my privacy and independence</t>
  </si>
  <si>
    <t>FX_18</t>
  </si>
  <si>
    <t>My friend both gives and takes in our relationship</t>
  </si>
  <si>
    <t>FX_19</t>
  </si>
  <si>
    <t>My friend helps me practically in my life</t>
  </si>
  <si>
    <t>FX_20</t>
  </si>
  <si>
    <t>My friend supports me vocally and stands up for me when I am not there</t>
  </si>
  <si>
    <t>FX_21</t>
  </si>
  <si>
    <t>My friend is agreeable and easy to relate to</t>
  </si>
  <si>
    <t>FX_22</t>
  </si>
  <si>
    <t>My friend wishes me well / roots for me</t>
  </si>
  <si>
    <t>FX_23</t>
  </si>
  <si>
    <t>My friend is open and vulnerable with me</t>
  </si>
  <si>
    <t>FX_24</t>
  </si>
  <si>
    <t>My friend knows a lot of things and has a lot to say</t>
  </si>
  <si>
    <t>FX_25</t>
  </si>
  <si>
    <t>My friend and I have worked together on tasks, projects and interests</t>
  </si>
  <si>
    <t>FX_26</t>
  </si>
  <si>
    <t>My friend has a virtuous character</t>
  </si>
  <si>
    <t>FX_27</t>
  </si>
  <si>
    <t>My friend is a very positive person</t>
  </si>
  <si>
    <t>FX_28</t>
  </si>
  <si>
    <t>My friend is loving and affectionate with me</t>
  </si>
  <si>
    <t>FX_29</t>
  </si>
  <si>
    <t>I can trust my friend - he/she treats what I tell her/him in confidence</t>
  </si>
  <si>
    <t>FX_30</t>
  </si>
  <si>
    <t>My friend is well off - not worried about financial issues</t>
  </si>
  <si>
    <t>FX_31</t>
  </si>
  <si>
    <t>My friend and I have mutual beliefs and worldview</t>
  </si>
  <si>
    <t>FX_32</t>
  </si>
  <si>
    <t>My friend is proud of me and appreciates what I do</t>
  </si>
  <si>
    <t>FX_33</t>
  </si>
  <si>
    <t>I really enjoy the company of My friend</t>
  </si>
  <si>
    <t>FX_34</t>
  </si>
  <si>
    <t>I have changed in positive ways because of My friend</t>
  </si>
  <si>
    <t>FX_35</t>
  </si>
  <si>
    <t>My friend has lots of friends and a sizeable network</t>
  </si>
  <si>
    <t>FX_36</t>
  </si>
  <si>
    <t>My friend ist honest and authentic</t>
  </si>
  <si>
    <t>FX_37</t>
  </si>
  <si>
    <t>FX_38</t>
  </si>
  <si>
    <t>My friend and I have spent lots of time hanging out with each other</t>
  </si>
  <si>
    <t>FX_39</t>
  </si>
  <si>
    <t>My friend is generous with me</t>
  </si>
  <si>
    <t>FX_40</t>
  </si>
  <si>
    <t>My friend is healthy, fit and mobile</t>
  </si>
  <si>
    <t>FX_41</t>
  </si>
  <si>
    <t>My friend is reliable and consistent</t>
  </si>
  <si>
    <t>FX_42</t>
  </si>
  <si>
    <t>My friend and I share lots of common memories</t>
  </si>
  <si>
    <t>FX_43</t>
  </si>
  <si>
    <t>My friend and I have different beliefs and worldviews</t>
  </si>
  <si>
    <t>FX_44</t>
  </si>
  <si>
    <t>My friend is kind and warm with people</t>
  </si>
  <si>
    <t>FX_45</t>
  </si>
  <si>
    <t>My friend and I teach and/or learn from each other</t>
  </si>
  <si>
    <t>FX_46</t>
  </si>
  <si>
    <t>My friend is very accepting and tolerant of other people</t>
  </si>
  <si>
    <t>FX_47</t>
  </si>
  <si>
    <t>My friend is very energetic</t>
  </si>
  <si>
    <t>FX_48</t>
  </si>
  <si>
    <t>I can express myself with my friend, who listens very well</t>
  </si>
  <si>
    <t>FX_49</t>
  </si>
  <si>
    <t>My friend and I are part of a circle of friends which he/she actively maintains</t>
  </si>
  <si>
    <t>FX_50</t>
  </si>
  <si>
    <t>My friend lives nearby</t>
  </si>
  <si>
    <t>I can discover new interests, hobbies and topics through my interactions with my friend</t>
  </si>
  <si>
    <t>Sumproduct</t>
  </si>
  <si>
    <t>Relative values</t>
  </si>
  <si>
    <t>Scaled 0-4</t>
  </si>
  <si>
    <t>MF</t>
  </si>
  <si>
    <t>Yourself</t>
  </si>
  <si>
    <t>Ideal Friend</t>
  </si>
  <si>
    <t>Current Friends</t>
  </si>
  <si>
    <t>Exported;45929</t>
  </si>
  <si>
    <t>MF;FX_01;1;</t>
  </si>
  <si>
    <t>MF;FX_02;2;</t>
  </si>
  <si>
    <t>MF;FX_03;2;</t>
  </si>
  <si>
    <t>MF;FX_04;3;</t>
  </si>
  <si>
    <t>MF;FX_05;3;</t>
  </si>
  <si>
    <t>MF;FX_06;2;</t>
  </si>
  <si>
    <t>MF;FX_07;4;</t>
  </si>
  <si>
    <t>MF;FX_08;3;</t>
  </si>
  <si>
    <t>MF;FX_09;2;</t>
  </si>
  <si>
    <t>MF;FX_10;2;</t>
  </si>
  <si>
    <t>MF;FX_11;1;</t>
  </si>
  <si>
    <t>MF;FX_12;3;</t>
  </si>
  <si>
    <t>MF;FX_13;3;</t>
  </si>
  <si>
    <t>MF;FX_14;2;</t>
  </si>
  <si>
    <t>MF;FX_15;2;</t>
  </si>
  <si>
    <t>MF;FX_16;2;</t>
  </si>
  <si>
    <t>MF;FX_18;3;</t>
  </si>
  <si>
    <t>MF;FX_19;1;</t>
  </si>
  <si>
    <t>MF;FX_20;1;</t>
  </si>
  <si>
    <t>MF;FX_21;1;</t>
  </si>
  <si>
    <t>MF;FX_22;3;</t>
  </si>
  <si>
    <t>MF;FX_23;2;</t>
  </si>
  <si>
    <t>MF;FX_24;2;</t>
  </si>
  <si>
    <t>MF;FX_25;3;</t>
  </si>
  <si>
    <t>MF;FX_26;2;</t>
  </si>
  <si>
    <t>MF;FX_27;1;</t>
  </si>
  <si>
    <t>MF;FX_28;1;</t>
  </si>
  <si>
    <t>MF;FX_29;1;</t>
  </si>
  <si>
    <t>MF;FX_30;1;</t>
  </si>
  <si>
    <t>MF;FX_31;2;</t>
  </si>
  <si>
    <t>MF;FX_32;2;</t>
  </si>
  <si>
    <t>MF;FX_33;3;</t>
  </si>
  <si>
    <t>MF;FX_34;3;</t>
  </si>
  <si>
    <t>MF;FX_35;1;</t>
  </si>
  <si>
    <t>MF;FX_36;2;</t>
  </si>
  <si>
    <t>MF;FX_37;3;</t>
  </si>
  <si>
    <t>MF;FX_38;2;</t>
  </si>
  <si>
    <t>MF;FX_39;1;</t>
  </si>
  <si>
    <t>MF;FX_40;1;</t>
  </si>
  <si>
    <t>MF;FX_41;2;</t>
  </si>
  <si>
    <t>MF;FX_42;2;</t>
  </si>
  <si>
    <t>MF;FX_43;2;</t>
  </si>
  <si>
    <t>MF;FX_44;2;</t>
  </si>
  <si>
    <t>MF;FX_45;3;</t>
  </si>
  <si>
    <t>MF;FX_46;2;</t>
  </si>
  <si>
    <t>MF;FX_47;2;</t>
  </si>
  <si>
    <t>MF;FX_48;3;</t>
  </si>
  <si>
    <t>MF;FX_49;3;</t>
  </si>
  <si>
    <t>MF;FX_50;2;</t>
  </si>
  <si>
    <t>IF;FI_01;1;</t>
  </si>
  <si>
    <t>IF;FI_02;2;</t>
  </si>
  <si>
    <t>IF;FI_03;2;</t>
  </si>
  <si>
    <t>IF;FI_04;1;</t>
  </si>
  <si>
    <t>IF;FI_05;4;</t>
  </si>
  <si>
    <t>IF;FI_06;2;</t>
  </si>
  <si>
    <t>IF;FI_07;2;</t>
  </si>
  <si>
    <t>IF;FI_08;3;</t>
  </si>
  <si>
    <t>IF;FI_09;2;</t>
  </si>
  <si>
    <t>IF;FI_10;2;</t>
  </si>
  <si>
    <t>IF;FI_11;1;</t>
  </si>
  <si>
    <t>IF;FI_12;4;</t>
  </si>
  <si>
    <t>IF;FI_13;4;</t>
  </si>
  <si>
    <t>IF;FI_14;2;</t>
  </si>
  <si>
    <t>IF;FI_15;2;</t>
  </si>
  <si>
    <t>IF;FI_16;2;</t>
  </si>
  <si>
    <t>IF;FI_18;1;</t>
  </si>
  <si>
    <t>IF;FI_19;1;</t>
  </si>
  <si>
    <t>IF;FI_20;1;</t>
  </si>
  <si>
    <t>IF;FI_21;1;</t>
  </si>
  <si>
    <t>IF;FI_22;3;</t>
  </si>
  <si>
    <t>IF;FI_23;2;</t>
  </si>
  <si>
    <t>IF;FI_24;2;</t>
  </si>
  <si>
    <t>IF;FI_25;1;</t>
  </si>
  <si>
    <t>IF;FI_26;2;</t>
  </si>
  <si>
    <t>IF;FI_27;1;</t>
  </si>
  <si>
    <t>IF;FI_28;4;</t>
  </si>
  <si>
    <t>IF;FI_29;1;</t>
  </si>
  <si>
    <t>IF;FI_30;1;</t>
  </si>
  <si>
    <t>IF;FI_31;2;</t>
  </si>
  <si>
    <t>IF;FI_32;2;</t>
  </si>
  <si>
    <t>IF;FI_33;2;</t>
  </si>
  <si>
    <t>IF;FI_34;3;</t>
  </si>
  <si>
    <t>IF;FI_35;3;</t>
  </si>
  <si>
    <t>IF;FI_36;2;</t>
  </si>
  <si>
    <t>IF;FI_37;2;</t>
  </si>
  <si>
    <t>IF;FI_38;2;</t>
  </si>
  <si>
    <t>IF;FI_39;3;</t>
  </si>
  <si>
    <t>IF;FI_40;1;</t>
  </si>
  <si>
    <t>IF;FI_41;2;</t>
  </si>
  <si>
    <t>IF;FI_42;2;</t>
  </si>
  <si>
    <t>IF;FI_43;2;</t>
  </si>
  <si>
    <t>IF;FI_44;4;</t>
  </si>
  <si>
    <t>IF;FI_45;2;</t>
  </si>
  <si>
    <t>IF;FI_46;2;</t>
  </si>
  <si>
    <t>IF;FI_47;2;</t>
  </si>
  <si>
    <t>IF;FI_48;3;</t>
  </si>
  <si>
    <t>IF;FI_49;2;</t>
  </si>
  <si>
    <t>IF;FI_50;2;</t>
  </si>
  <si>
    <t>ML;P003;Yes;2;2;1;</t>
  </si>
  <si>
    <t>IF</t>
  </si>
  <si>
    <t>Time</t>
  </si>
  <si>
    <t>Health</t>
  </si>
  <si>
    <t>Fitness</t>
  </si>
  <si>
    <t>Hospitality</t>
  </si>
  <si>
    <t>Travel</t>
  </si>
  <si>
    <t>Network</t>
  </si>
  <si>
    <t>Actual</t>
  </si>
  <si>
    <t>Min</t>
  </si>
  <si>
    <t>Resources</t>
  </si>
  <si>
    <t>Friendship ideals</t>
  </si>
  <si>
    <t>RO;P011;RT6;C2;D1;40;B3;1;</t>
  </si>
  <si>
    <t>RO;P012;RT6;C2;D1;39;B3;1;</t>
  </si>
  <si>
    <t>FG;P011;0;1;2;1;3;1;1;0;0;1.6;0.33;FALSE;R20;R21;</t>
  </si>
  <si>
    <t>FG;P012;0;2;2;1;2;1;1;0;0;1.6;0.33;TRUE;R21;R20;</t>
  </si>
  <si>
    <t>Needs</t>
  </si>
  <si>
    <t>Met</t>
  </si>
  <si>
    <t>Subsistence</t>
  </si>
  <si>
    <t>Protection</t>
  </si>
  <si>
    <t>Affection</t>
  </si>
  <si>
    <t>Understanding</t>
  </si>
  <si>
    <t>Leisure</t>
  </si>
  <si>
    <t>Creation</t>
  </si>
  <si>
    <t>Identity</t>
  </si>
  <si>
    <t>Freedom</t>
  </si>
  <si>
    <t>Critically not met</t>
  </si>
  <si>
    <t>Not met</t>
  </si>
  <si>
    <t>Minor not met</t>
  </si>
  <si>
    <t>Balanced</t>
  </si>
  <si>
    <t>Satisfied</t>
  </si>
  <si>
    <t>Well satisfied</t>
  </si>
  <si>
    <t>Very satisfied</t>
  </si>
  <si>
    <t>Superb</t>
  </si>
  <si>
    <t>Significance</t>
  </si>
  <si>
    <t>Value</t>
  </si>
  <si>
    <t>Evaluation</t>
  </si>
  <si>
    <t>Close Ties</t>
  </si>
  <si>
    <t>Geographically close ties</t>
  </si>
  <si>
    <t>Chasing Me</t>
  </si>
  <si>
    <t>I am chasing</t>
  </si>
  <si>
    <t>Very connected</t>
  </si>
  <si>
    <t>Desperately lonely</t>
  </si>
  <si>
    <t>Lonely</t>
  </si>
  <si>
    <t>Somewhat lonely</t>
  </si>
  <si>
    <t>Somewhat connected</t>
  </si>
  <si>
    <t>Connected</t>
  </si>
  <si>
    <t>Loneliness</t>
  </si>
  <si>
    <t>Social needs</t>
  </si>
  <si>
    <t>Print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</si>
</sst>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1" applyNumberFormat="0" applyAlignment="0" applyProtection="0"/>
    <xf numFmtId="0" fontId="4" fillId="0" borderId="2" applyNumberFormat="0" applyFill="0" applyAlignment="0" applyProtection="0"/>
  </cellStyleXfs>
  <cellXfs count="18">
    <xf numFmtId="0" fontId="0" fillId="0" borderId="0" xfId="0"/>
    <xf numFmtId="0" fontId="2" fillId="2" borderId="1" xfId="2"/>
    <xf numFmtId="0" fontId="3" fillId="3" borderId="1" xfId="3"/>
    <xf numFmtId="0" fontId="0" fillId="4" borderId="0" xfId="0" applyFill="1"/>
    <xf numFmtId="0" fontId="4" fillId="0" borderId="2" xfId="4"/>
    <xf numFmtId="0" fontId="0" fillId="0" borderId="0" xfId="0" applyProtection="1">
      <protection locked="0"/>
    </xf>
    <xf numFmtId="0" fontId="0" fillId="5" borderId="0" xfId="0" applyFill="1" applyProtection="1">
      <protection locked="0"/>
    </xf>
    <xf numFmtId="164" fontId="0" fillId="0" borderId="0" xfId="1" applyFont="1"/>
    <xf numFmtId="0" fontId="0" fillId="6" borderId="0" xfId="0" applyFill="1"/>
    <xf numFmtId="164" fontId="3" fillId="3" borderId="1" xfId="1" applyFont="1" applyFill="1" applyBorder="1"/>
    <xf numFmtId="0" fontId="0" fillId="7" borderId="0" xfId="0" applyFill="1"/>
    <xf numFmtId="0" fontId="5" fillId="0" borderId="0" xfId="0" applyFont="1"/>
    <xf numFmtId="0" fontId="3" fillId="3" borderId="3" xfId="3" applyBorder="1"/>
    <xf numFmtId="164" fontId="3" fillId="3" borderId="3" xfId="1" applyFont="1" applyFill="1" applyBorder="1"/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0" fillId="8" borderId="0" xfId="0" applyFill="1"/>
    <xf numFmtId="0" fontId="7" fillId="0" borderId="0" xfId="0" applyFont="1"/>
  </cellXfs>
  <cellStyles count="5">
    <cellStyle name="Calculation" xfId="3" builtinId="22"/>
    <cellStyle name="Comma" xfId="1" builtinId="3"/>
    <cellStyle name="Input" xfId="2" builtinId="20"/>
    <cellStyle name="Linked Cell" xfId="4" builtinId="24"/>
    <cellStyle name="Normal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  <border diagonalUp="0" diagonalDown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</dxf>
    <dxf>
      <border outline="0"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A7D00"/>
        <name val="Calibri"/>
        <family val="2"/>
        <scheme val="minor"/>
      </font>
      <fill>
        <patternFill patternType="solid">
          <fgColor indexed="64"/>
          <bgColor rgb="FFF2F2F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Communities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Com_Values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6F8F41AC-50A8-4447-83F4-25ACB1B3D35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B6AF-4054-9B76-598906F6EB1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0B29940-F3C9-47C2-9B21-7754F7CFA79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B6AF-4054-9B76-598906F6EB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[0]!Com_Fit</c:f>
              <c:numCache>
                <c:formatCode>General</c:formatCode>
                <c:ptCount val="2"/>
                <c:pt idx="0">
                  <c:v>1</c:v>
                </c:pt>
                <c:pt idx="1">
                  <c:v>1.0142857142857142</c:v>
                </c:pt>
              </c:numCache>
            </c:numRef>
          </c:xVal>
          <c:yVal>
            <c:numRef>
              <c:f>[0]!Com_Role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2.0666666666666669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[0]!Com_Type</c15:f>
                <c15:dlblRangeCache>
                  <c:ptCount val="2"/>
                  <c:pt idx="0">
                    <c:v>Pub</c:v>
                  </c:pt>
                  <c:pt idx="1">
                    <c:v>Sportsclub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B6AF-4054-9B76-598906F6E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278783"/>
        <c:axId val="451271583"/>
      </c:scatterChart>
      <c:valAx>
        <c:axId val="451278783"/>
        <c:scaling>
          <c:orientation val="minMax"/>
          <c:max val="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Overall</a:t>
                </a:r>
                <a:r>
                  <a:rPr lang="en-GB" baseline="0"/>
                  <a:t> fit to community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71583"/>
        <c:crosses val="autoZero"/>
        <c:crossBetween val="midCat"/>
      </c:valAx>
      <c:valAx>
        <c:axId val="451271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Overall Role in Community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78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Resources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Stat_Gen!$D$41</c:f>
              <c:strCache>
                <c:ptCount val="1"/>
                <c:pt idx="0">
                  <c:v>Actual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Stat_Gen!$B$42:$B$47</c:f>
              <c:strCache>
                <c:ptCount val="6"/>
                <c:pt idx="0">
                  <c:v>Time</c:v>
                </c:pt>
                <c:pt idx="1">
                  <c:v>Health</c:v>
                </c:pt>
                <c:pt idx="2">
                  <c:v>Fitness</c:v>
                </c:pt>
                <c:pt idx="3">
                  <c:v>Hospitality</c:v>
                </c:pt>
                <c:pt idx="4">
                  <c:v>Travel</c:v>
                </c:pt>
                <c:pt idx="5">
                  <c:v>Network</c:v>
                </c:pt>
              </c:strCache>
            </c:strRef>
          </c:cat>
          <c:val>
            <c:numRef>
              <c:f>Stat_Gen!$D$42:$D$47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D5-4143-B599-2FA8E7519B1C}"/>
            </c:ext>
          </c:extLst>
        </c:ser>
        <c:ser>
          <c:idx val="1"/>
          <c:order val="1"/>
          <c:tx>
            <c:strRef>
              <c:f>Stat_Gen!$E$41</c:f>
              <c:strCache>
                <c:ptCount val="1"/>
                <c:pt idx="0">
                  <c:v>Min</c:v>
                </c:pt>
              </c:strCache>
            </c:strRef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Stat_Gen!$B$42:$B$47</c:f>
              <c:strCache>
                <c:ptCount val="6"/>
                <c:pt idx="0">
                  <c:v>Time</c:v>
                </c:pt>
                <c:pt idx="1">
                  <c:v>Health</c:v>
                </c:pt>
                <c:pt idx="2">
                  <c:v>Fitness</c:v>
                </c:pt>
                <c:pt idx="3">
                  <c:v>Hospitality</c:v>
                </c:pt>
                <c:pt idx="4">
                  <c:v>Travel</c:v>
                </c:pt>
                <c:pt idx="5">
                  <c:v>Network</c:v>
                </c:pt>
              </c:strCache>
            </c:strRef>
          </c:cat>
          <c:val>
            <c:numRef>
              <c:f>Stat_Gen!$E$42:$E$47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D5-4143-B599-2FA8E7519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966959"/>
        <c:axId val="570978479"/>
      </c:radarChart>
      <c:catAx>
        <c:axId val="57096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978479"/>
        <c:crosses val="autoZero"/>
        <c:auto val="1"/>
        <c:lblAlgn val="ctr"/>
        <c:lblOffset val="100"/>
        <c:noMultiLvlLbl val="0"/>
      </c:catAx>
      <c:valAx>
        <c:axId val="5709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966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Friendship ideals vs. Current Friends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Stat_Gen!$C$26</c:f>
              <c:strCache>
                <c:ptCount val="1"/>
                <c:pt idx="0">
                  <c:v>Yourself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Stat_Gen!$C$27:$C$35</c:f>
              <c:numCache>
                <c:formatCode>General</c:formatCode>
                <c:ptCount val="9"/>
                <c:pt idx="0">
                  <c:v>1.89</c:v>
                </c:pt>
                <c:pt idx="1">
                  <c:v>1.6</c:v>
                </c:pt>
                <c:pt idx="2">
                  <c:v>2.25</c:v>
                </c:pt>
                <c:pt idx="3">
                  <c:v>2.3199999999999998</c:v>
                </c:pt>
                <c:pt idx="4">
                  <c:v>2.15</c:v>
                </c:pt>
                <c:pt idx="5">
                  <c:v>2.23</c:v>
                </c:pt>
                <c:pt idx="6">
                  <c:v>1.6</c:v>
                </c:pt>
                <c:pt idx="7">
                  <c:v>2.14</c:v>
                </c:pt>
                <c:pt idx="8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E5-4F4F-9961-ED93A7390755}"/>
            </c:ext>
          </c:extLst>
        </c:ser>
        <c:ser>
          <c:idx val="1"/>
          <c:order val="1"/>
          <c:tx>
            <c:strRef>
              <c:f>Stat_Gen!$D$26</c:f>
              <c:strCache>
                <c:ptCount val="1"/>
                <c:pt idx="0">
                  <c:v>Ideal Friend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Stat_Gen!$D$27:$D$35</c:f>
              <c:numCache>
                <c:formatCode>General</c:formatCode>
                <c:ptCount val="9"/>
                <c:pt idx="0">
                  <c:v>1.69</c:v>
                </c:pt>
                <c:pt idx="1">
                  <c:v>2.4</c:v>
                </c:pt>
                <c:pt idx="2">
                  <c:v>1.68</c:v>
                </c:pt>
                <c:pt idx="3">
                  <c:v>2.5</c:v>
                </c:pt>
                <c:pt idx="4">
                  <c:v>2.2200000000000002</c:v>
                </c:pt>
                <c:pt idx="5">
                  <c:v>2.09</c:v>
                </c:pt>
                <c:pt idx="6">
                  <c:v>3</c:v>
                </c:pt>
                <c:pt idx="7">
                  <c:v>2.19</c:v>
                </c:pt>
                <c:pt idx="8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E5-4F4F-9961-ED93A7390755}"/>
            </c:ext>
          </c:extLst>
        </c:ser>
        <c:ser>
          <c:idx val="2"/>
          <c:order val="2"/>
          <c:tx>
            <c:strRef>
              <c:f>Stat_Gen!$E$26</c:f>
              <c:strCache>
                <c:ptCount val="1"/>
                <c:pt idx="0">
                  <c:v>Current Friends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Stat_Gen!$E$27:$E$35</c:f>
              <c:numCache>
                <c:formatCode>General</c:formatCode>
                <c:ptCount val="9"/>
                <c:pt idx="0">
                  <c:v>2</c:v>
                </c:pt>
                <c:pt idx="1">
                  <c:v>0.88</c:v>
                </c:pt>
                <c:pt idx="2">
                  <c:v>2.41</c:v>
                </c:pt>
                <c:pt idx="3">
                  <c:v>1.26</c:v>
                </c:pt>
                <c:pt idx="4">
                  <c:v>4.32</c:v>
                </c:pt>
                <c:pt idx="5">
                  <c:v>2.19</c:v>
                </c:pt>
                <c:pt idx="6">
                  <c:v>0.9</c:v>
                </c:pt>
                <c:pt idx="7">
                  <c:v>1.46</c:v>
                </c:pt>
                <c:pt idx="8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E5-4F4F-9961-ED93A7390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135871"/>
        <c:axId val="411120991"/>
      </c:radarChart>
      <c:catAx>
        <c:axId val="41113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20991"/>
        <c:crosses val="autoZero"/>
        <c:auto val="1"/>
        <c:lblAlgn val="ctr"/>
        <c:lblOffset val="100"/>
        <c:noMultiLvlLbl val="0"/>
      </c:catAx>
      <c:valAx>
        <c:axId val="411120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35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Stat_Gen!$C$2</c:f>
              <c:strCache>
                <c:ptCount val="1"/>
                <c:pt idx="0">
                  <c:v>Importance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Stat_Gen!$C$3:$C$12</c:f>
              <c:numCache>
                <c:formatCode>General</c:formatCode>
                <c:ptCount val="10"/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A-40E8-9041-82D3FF56DE53}"/>
            </c:ext>
          </c:extLst>
        </c:ser>
        <c:ser>
          <c:idx val="3"/>
          <c:order val="3"/>
          <c:tx>
            <c:strRef>
              <c:f>Stat_Gen!$F$2</c:f>
              <c:strCache>
                <c:ptCount val="1"/>
                <c:pt idx="0">
                  <c:v>AverageQuestions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Stat_Gen!$F$3:$F$12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1.5</c:v>
                </c:pt>
                <c:pt idx="4">
                  <c:v>2.5</c:v>
                </c:pt>
                <c:pt idx="5">
                  <c:v>3</c:v>
                </c:pt>
                <c:pt idx="6">
                  <c:v>2.5</c:v>
                </c:pt>
                <c:pt idx="7">
                  <c:v>1.5</c:v>
                </c:pt>
                <c:pt idx="8">
                  <c:v>1.5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A-40E8-9041-82D3FF56DE53}"/>
            </c:ext>
          </c:extLst>
        </c:ser>
        <c:ser>
          <c:idx val="4"/>
          <c:order val="4"/>
          <c:tx>
            <c:strRef>
              <c:f>Stat_Gen!$G$2</c:f>
              <c:strCache>
                <c:ptCount val="1"/>
                <c:pt idx="0">
                  <c:v>Friends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Stat_Gen!$G$3:$G$12</c:f>
              <c:numCache>
                <c:formatCode>General</c:formatCode>
                <c:ptCount val="10"/>
                <c:pt idx="0">
                  <c:v>1.79</c:v>
                </c:pt>
                <c:pt idx="1">
                  <c:v>2</c:v>
                </c:pt>
                <c:pt idx="2">
                  <c:v>0.88</c:v>
                </c:pt>
                <c:pt idx="3">
                  <c:v>2.41</c:v>
                </c:pt>
                <c:pt idx="4">
                  <c:v>1.26</c:v>
                </c:pt>
                <c:pt idx="5">
                  <c:v>4.32</c:v>
                </c:pt>
                <c:pt idx="6">
                  <c:v>2.19</c:v>
                </c:pt>
                <c:pt idx="7">
                  <c:v>0.9</c:v>
                </c:pt>
                <c:pt idx="8">
                  <c:v>1.46</c:v>
                </c:pt>
                <c:pt idx="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9A-40E8-9041-82D3FF56DE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5362240"/>
        <c:axId val="1655376640"/>
        <c:extLst>
          <c:ext xmlns:c15="http://schemas.microsoft.com/office/drawing/2012/chart" uri="{02D57815-91ED-43cb-92C2-25804820EDAC}">
            <c15:filteredRad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Stat_Gen!$D$2</c15:sqref>
                        </c15:formulaRef>
                      </c:ext>
                    </c:extLst>
                    <c:strCache>
                      <c:ptCount val="1"/>
                      <c:pt idx="0">
                        <c:v>NoQ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Stat_Gen!$B$3:$B$12</c15:sqref>
                        </c15:formulaRef>
                      </c:ext>
                    </c:extLst>
                    <c:strCache>
                      <c:ptCount val="10"/>
                      <c:pt idx="0">
                        <c:v>Gen</c:v>
                      </c:pt>
                      <c:pt idx="1">
                        <c:v>Sub</c:v>
                      </c:pt>
                      <c:pt idx="2">
                        <c:v>Pro</c:v>
                      </c:pt>
                      <c:pt idx="3">
                        <c:v>Aff</c:v>
                      </c:pt>
                      <c:pt idx="4">
                        <c:v>Und</c:v>
                      </c:pt>
                      <c:pt idx="5">
                        <c:v>Lei</c:v>
                      </c:pt>
                      <c:pt idx="6">
                        <c:v>Par</c:v>
                      </c:pt>
                      <c:pt idx="7">
                        <c:v>Cre</c:v>
                      </c:pt>
                      <c:pt idx="8">
                        <c:v>Ide</c:v>
                      </c:pt>
                      <c:pt idx="9">
                        <c:v>Fre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Stat_Gen!$D$3:$D$12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2</c:v>
                      </c:pt>
                      <c:pt idx="5">
                        <c:v>1</c:v>
                      </c:pt>
                      <c:pt idx="6">
                        <c:v>4</c:v>
                      </c:pt>
                      <c:pt idx="7">
                        <c:v>2</c:v>
                      </c:pt>
                      <c:pt idx="8">
                        <c:v>2</c:v>
                      </c:pt>
                      <c:pt idx="9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089A-40E8-9041-82D3FF56DE53}"/>
                  </c:ext>
                </c:extLst>
              </c15:ser>
            </c15:filteredRadarSeries>
            <c15:filteredRad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Stat_Gen!$E$2</c15:sqref>
                        </c15:formulaRef>
                      </c:ext>
                    </c:extLst>
                    <c:strCache>
                      <c:ptCount val="1"/>
                      <c:pt idx="0">
                        <c:v>PointsGen Questions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Stat_Gen!$B$3:$B$12</c15:sqref>
                        </c15:formulaRef>
                      </c:ext>
                    </c:extLst>
                    <c:strCache>
                      <c:ptCount val="10"/>
                      <c:pt idx="0">
                        <c:v>Gen</c:v>
                      </c:pt>
                      <c:pt idx="1">
                        <c:v>Sub</c:v>
                      </c:pt>
                      <c:pt idx="2">
                        <c:v>Pro</c:v>
                      </c:pt>
                      <c:pt idx="3">
                        <c:v>Aff</c:v>
                      </c:pt>
                      <c:pt idx="4">
                        <c:v>Und</c:v>
                      </c:pt>
                      <c:pt idx="5">
                        <c:v>Lei</c:v>
                      </c:pt>
                      <c:pt idx="6">
                        <c:v>Par</c:v>
                      </c:pt>
                      <c:pt idx="7">
                        <c:v>Cre</c:v>
                      </c:pt>
                      <c:pt idx="8">
                        <c:v>Ide</c:v>
                      </c:pt>
                      <c:pt idx="9">
                        <c:v>Fre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Stat_Gen!$E$3:$E$12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6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3</c:v>
                      </c:pt>
                      <c:pt idx="4">
                        <c:v>5</c:v>
                      </c:pt>
                      <c:pt idx="5">
                        <c:v>3</c:v>
                      </c:pt>
                      <c:pt idx="6">
                        <c:v>10</c:v>
                      </c:pt>
                      <c:pt idx="7">
                        <c:v>3</c:v>
                      </c:pt>
                      <c:pt idx="8">
                        <c:v>3</c:v>
                      </c:pt>
                      <c:pt idx="9">
                        <c:v>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89A-40E8-9041-82D3FF56DE53}"/>
                  </c:ext>
                </c:extLst>
              </c15:ser>
            </c15:filteredRadarSeries>
          </c:ext>
        </c:extLst>
      </c:radarChart>
      <c:catAx>
        <c:axId val="165536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376640"/>
        <c:crosses val="autoZero"/>
        <c:auto val="1"/>
        <c:lblAlgn val="ctr"/>
        <c:lblOffset val="100"/>
        <c:noMultiLvlLbl val="0"/>
      </c:catAx>
      <c:valAx>
        <c:axId val="1655376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36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Communities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Com_Values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D60A3B43-6978-4E57-9FF7-719A14F4FD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4A3-4349-9302-C4CFBBE959C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8BE558D-C6CF-47DB-9C14-02798921168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4A3-4349-9302-C4CFBBE959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[0]!Com_Fit</c:f>
              <c:numCache>
                <c:formatCode>General</c:formatCode>
                <c:ptCount val="2"/>
                <c:pt idx="0">
                  <c:v>1</c:v>
                </c:pt>
                <c:pt idx="1">
                  <c:v>1.0142857142857142</c:v>
                </c:pt>
              </c:numCache>
            </c:numRef>
          </c:xVal>
          <c:yVal>
            <c:numRef>
              <c:f>[0]!Com_Role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2.0666666666666669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[0]!Com_Type</c15:f>
                <c15:dlblRangeCache>
                  <c:ptCount val="2"/>
                  <c:pt idx="0">
                    <c:v>Pub</c:v>
                  </c:pt>
                  <c:pt idx="1">
                    <c:v>Sportsclub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64A3-4349-9302-C4CFBBE95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278783"/>
        <c:axId val="451271583"/>
      </c:scatterChart>
      <c:valAx>
        <c:axId val="451278783"/>
        <c:scaling>
          <c:orientation val="minMax"/>
          <c:max val="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Overall</a:t>
                </a:r>
                <a:r>
                  <a:rPr lang="en-GB" baseline="0"/>
                  <a:t> fit to community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71583"/>
        <c:crosses val="autoZero"/>
        <c:crossBetween val="midCat"/>
      </c:valAx>
      <c:valAx>
        <c:axId val="451271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Overall Role in Community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278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Resources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Stat_Gen!$D$41</c:f>
              <c:strCache>
                <c:ptCount val="1"/>
                <c:pt idx="0">
                  <c:v>Actual</c:v>
                </c:pt>
              </c:strCache>
            </c:strRef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Stat_Gen!$B$42:$B$47</c:f>
              <c:strCache>
                <c:ptCount val="6"/>
                <c:pt idx="0">
                  <c:v>Time</c:v>
                </c:pt>
                <c:pt idx="1">
                  <c:v>Health</c:v>
                </c:pt>
                <c:pt idx="2">
                  <c:v>Fitness</c:v>
                </c:pt>
                <c:pt idx="3">
                  <c:v>Hospitality</c:v>
                </c:pt>
                <c:pt idx="4">
                  <c:v>Travel</c:v>
                </c:pt>
                <c:pt idx="5">
                  <c:v>Network</c:v>
                </c:pt>
              </c:strCache>
            </c:strRef>
          </c:cat>
          <c:val>
            <c:numRef>
              <c:f>Stat_Gen!$D$42:$D$47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78-4D3F-8FA9-EFFD876CAC69}"/>
            </c:ext>
          </c:extLst>
        </c:ser>
        <c:ser>
          <c:idx val="1"/>
          <c:order val="1"/>
          <c:tx>
            <c:strRef>
              <c:f>Stat_Gen!$E$41</c:f>
              <c:strCache>
                <c:ptCount val="1"/>
                <c:pt idx="0">
                  <c:v>Min</c:v>
                </c:pt>
              </c:strCache>
            </c:strRef>
          </c:tx>
          <c:spPr>
            <a:ln w="158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Stat_Gen!$B$42:$B$47</c:f>
              <c:strCache>
                <c:ptCount val="6"/>
                <c:pt idx="0">
                  <c:v>Time</c:v>
                </c:pt>
                <c:pt idx="1">
                  <c:v>Health</c:v>
                </c:pt>
                <c:pt idx="2">
                  <c:v>Fitness</c:v>
                </c:pt>
                <c:pt idx="3">
                  <c:v>Hospitality</c:v>
                </c:pt>
                <c:pt idx="4">
                  <c:v>Travel</c:v>
                </c:pt>
                <c:pt idx="5">
                  <c:v>Network</c:v>
                </c:pt>
              </c:strCache>
            </c:strRef>
          </c:cat>
          <c:val>
            <c:numRef>
              <c:f>Stat_Gen!$E$42:$E$47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78-4D3F-8FA9-EFFD876CA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966959"/>
        <c:axId val="570978479"/>
      </c:radarChart>
      <c:catAx>
        <c:axId val="57096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978479"/>
        <c:crosses val="autoZero"/>
        <c:auto val="1"/>
        <c:lblAlgn val="ctr"/>
        <c:lblOffset val="100"/>
        <c:noMultiLvlLbl val="0"/>
      </c:catAx>
      <c:valAx>
        <c:axId val="57097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966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Friendship ideals vs. Current Friends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Stat_Gen!$C$26</c:f>
              <c:strCache>
                <c:ptCount val="1"/>
                <c:pt idx="0">
                  <c:v>Yourself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Stat_Gen!$C$27:$C$35</c:f>
              <c:numCache>
                <c:formatCode>General</c:formatCode>
                <c:ptCount val="9"/>
                <c:pt idx="0">
                  <c:v>1.89</c:v>
                </c:pt>
                <c:pt idx="1">
                  <c:v>1.6</c:v>
                </c:pt>
                <c:pt idx="2">
                  <c:v>2.25</c:v>
                </c:pt>
                <c:pt idx="3">
                  <c:v>2.3199999999999998</c:v>
                </c:pt>
                <c:pt idx="4">
                  <c:v>2.15</c:v>
                </c:pt>
                <c:pt idx="5">
                  <c:v>2.23</c:v>
                </c:pt>
                <c:pt idx="6">
                  <c:v>1.6</c:v>
                </c:pt>
                <c:pt idx="7">
                  <c:v>2.14</c:v>
                </c:pt>
                <c:pt idx="8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20-4FEF-9A04-1048FE63EA78}"/>
            </c:ext>
          </c:extLst>
        </c:ser>
        <c:ser>
          <c:idx val="1"/>
          <c:order val="1"/>
          <c:tx>
            <c:strRef>
              <c:f>Stat_Gen!$D$26</c:f>
              <c:strCache>
                <c:ptCount val="1"/>
                <c:pt idx="0">
                  <c:v>Ideal Friend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Stat_Gen!$D$27:$D$35</c:f>
              <c:numCache>
                <c:formatCode>General</c:formatCode>
                <c:ptCount val="9"/>
                <c:pt idx="0">
                  <c:v>1.69</c:v>
                </c:pt>
                <c:pt idx="1">
                  <c:v>2.4</c:v>
                </c:pt>
                <c:pt idx="2">
                  <c:v>1.68</c:v>
                </c:pt>
                <c:pt idx="3">
                  <c:v>2.5</c:v>
                </c:pt>
                <c:pt idx="4">
                  <c:v>2.2200000000000002</c:v>
                </c:pt>
                <c:pt idx="5">
                  <c:v>2.09</c:v>
                </c:pt>
                <c:pt idx="6">
                  <c:v>3</c:v>
                </c:pt>
                <c:pt idx="7">
                  <c:v>2.19</c:v>
                </c:pt>
                <c:pt idx="8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20-4FEF-9A04-1048FE63EA78}"/>
            </c:ext>
          </c:extLst>
        </c:ser>
        <c:ser>
          <c:idx val="2"/>
          <c:order val="2"/>
          <c:tx>
            <c:strRef>
              <c:f>Stat_Gen!$E$26</c:f>
              <c:strCache>
                <c:ptCount val="1"/>
                <c:pt idx="0">
                  <c:v>Current Friends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Stat_Gen!$B$27:$B$35</c:f>
              <c:strCache>
                <c:ptCount val="9"/>
                <c:pt idx="0">
                  <c:v>Sub</c:v>
                </c:pt>
                <c:pt idx="1">
                  <c:v>Pro</c:v>
                </c:pt>
                <c:pt idx="2">
                  <c:v>Aff</c:v>
                </c:pt>
                <c:pt idx="3">
                  <c:v>Und</c:v>
                </c:pt>
                <c:pt idx="4">
                  <c:v>Lei</c:v>
                </c:pt>
                <c:pt idx="5">
                  <c:v>Par</c:v>
                </c:pt>
                <c:pt idx="6">
                  <c:v>Cre</c:v>
                </c:pt>
                <c:pt idx="7">
                  <c:v>Ide</c:v>
                </c:pt>
                <c:pt idx="8">
                  <c:v>Fre</c:v>
                </c:pt>
              </c:strCache>
            </c:strRef>
          </c:cat>
          <c:val>
            <c:numRef>
              <c:f>Stat_Gen!$E$27:$E$35</c:f>
              <c:numCache>
                <c:formatCode>General</c:formatCode>
                <c:ptCount val="9"/>
                <c:pt idx="0">
                  <c:v>2</c:v>
                </c:pt>
                <c:pt idx="1">
                  <c:v>0.88</c:v>
                </c:pt>
                <c:pt idx="2">
                  <c:v>2.41</c:v>
                </c:pt>
                <c:pt idx="3">
                  <c:v>1.26</c:v>
                </c:pt>
                <c:pt idx="4">
                  <c:v>4.32</c:v>
                </c:pt>
                <c:pt idx="5">
                  <c:v>2.19</c:v>
                </c:pt>
                <c:pt idx="6">
                  <c:v>0.9</c:v>
                </c:pt>
                <c:pt idx="7">
                  <c:v>1.46</c:v>
                </c:pt>
                <c:pt idx="8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20-4FEF-9A04-1048FE63E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135871"/>
        <c:axId val="411120991"/>
      </c:radarChart>
      <c:catAx>
        <c:axId val="41113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20991"/>
        <c:crosses val="autoZero"/>
        <c:auto val="1"/>
        <c:lblAlgn val="ctr"/>
        <c:lblOffset val="100"/>
        <c:noMultiLvlLbl val="0"/>
      </c:catAx>
      <c:valAx>
        <c:axId val="411120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135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Stat_Gen!$C$2</c:f>
              <c:strCache>
                <c:ptCount val="1"/>
                <c:pt idx="0">
                  <c:v>Importance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Stat_Gen!$C$3:$C$12</c:f>
              <c:numCache>
                <c:formatCode>General</c:formatCode>
                <c:ptCount val="10"/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B5-4D43-B147-6EAB39CD0472}"/>
            </c:ext>
          </c:extLst>
        </c:ser>
        <c:ser>
          <c:idx val="3"/>
          <c:order val="3"/>
          <c:tx>
            <c:strRef>
              <c:f>Stat_Gen!$F$2</c:f>
              <c:strCache>
                <c:ptCount val="1"/>
                <c:pt idx="0">
                  <c:v>AverageQuestions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Stat_Gen!$F$3:$F$12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1.5</c:v>
                </c:pt>
                <c:pt idx="4">
                  <c:v>2.5</c:v>
                </c:pt>
                <c:pt idx="5">
                  <c:v>3</c:v>
                </c:pt>
                <c:pt idx="6">
                  <c:v>2.5</c:v>
                </c:pt>
                <c:pt idx="7">
                  <c:v>1.5</c:v>
                </c:pt>
                <c:pt idx="8">
                  <c:v>1.5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B5-4D43-B147-6EAB39CD0472}"/>
            </c:ext>
          </c:extLst>
        </c:ser>
        <c:ser>
          <c:idx val="4"/>
          <c:order val="4"/>
          <c:tx>
            <c:strRef>
              <c:f>Stat_Gen!$G$2</c:f>
              <c:strCache>
                <c:ptCount val="1"/>
                <c:pt idx="0">
                  <c:v>Friends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Stat_Gen!$B$3:$B$12</c:f>
              <c:strCache>
                <c:ptCount val="10"/>
                <c:pt idx="0">
                  <c:v>Gen</c:v>
                </c:pt>
                <c:pt idx="1">
                  <c:v>Sub</c:v>
                </c:pt>
                <c:pt idx="2">
                  <c:v>Pro</c:v>
                </c:pt>
                <c:pt idx="3">
                  <c:v>Aff</c:v>
                </c:pt>
                <c:pt idx="4">
                  <c:v>Und</c:v>
                </c:pt>
                <c:pt idx="5">
                  <c:v>Lei</c:v>
                </c:pt>
                <c:pt idx="6">
                  <c:v>Par</c:v>
                </c:pt>
                <c:pt idx="7">
                  <c:v>Cre</c:v>
                </c:pt>
                <c:pt idx="8">
                  <c:v>Ide</c:v>
                </c:pt>
                <c:pt idx="9">
                  <c:v>Fre</c:v>
                </c:pt>
              </c:strCache>
            </c:strRef>
          </c:cat>
          <c:val>
            <c:numRef>
              <c:f>Stat_Gen!$G$3:$G$12</c:f>
              <c:numCache>
                <c:formatCode>General</c:formatCode>
                <c:ptCount val="10"/>
                <c:pt idx="0">
                  <c:v>1.79</c:v>
                </c:pt>
                <c:pt idx="1">
                  <c:v>2</c:v>
                </c:pt>
                <c:pt idx="2">
                  <c:v>0.88</c:v>
                </c:pt>
                <c:pt idx="3">
                  <c:v>2.41</c:v>
                </c:pt>
                <c:pt idx="4">
                  <c:v>1.26</c:v>
                </c:pt>
                <c:pt idx="5">
                  <c:v>4.32</c:v>
                </c:pt>
                <c:pt idx="6">
                  <c:v>2.19</c:v>
                </c:pt>
                <c:pt idx="7">
                  <c:v>0.9</c:v>
                </c:pt>
                <c:pt idx="8">
                  <c:v>1.46</c:v>
                </c:pt>
                <c:pt idx="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B5-4D43-B147-6EAB39CD0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5362240"/>
        <c:axId val="1655376640"/>
        <c:extLst>
          <c:ext xmlns:c15="http://schemas.microsoft.com/office/drawing/2012/chart" uri="{02D57815-91ED-43cb-92C2-25804820EDAC}">
            <c15:filteredRad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Stat_Gen!$D$2</c15:sqref>
                        </c15:formulaRef>
                      </c:ext>
                    </c:extLst>
                    <c:strCache>
                      <c:ptCount val="1"/>
                      <c:pt idx="0">
                        <c:v>NoQ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Stat_Gen!$B$3:$B$12</c15:sqref>
                        </c15:formulaRef>
                      </c:ext>
                    </c:extLst>
                    <c:strCache>
                      <c:ptCount val="10"/>
                      <c:pt idx="0">
                        <c:v>Gen</c:v>
                      </c:pt>
                      <c:pt idx="1">
                        <c:v>Sub</c:v>
                      </c:pt>
                      <c:pt idx="2">
                        <c:v>Pro</c:v>
                      </c:pt>
                      <c:pt idx="3">
                        <c:v>Aff</c:v>
                      </c:pt>
                      <c:pt idx="4">
                        <c:v>Und</c:v>
                      </c:pt>
                      <c:pt idx="5">
                        <c:v>Lei</c:v>
                      </c:pt>
                      <c:pt idx="6">
                        <c:v>Par</c:v>
                      </c:pt>
                      <c:pt idx="7">
                        <c:v>Cre</c:v>
                      </c:pt>
                      <c:pt idx="8">
                        <c:v>Ide</c:v>
                      </c:pt>
                      <c:pt idx="9">
                        <c:v>Fre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Stat_Gen!$D$3:$D$12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2</c:v>
                      </c:pt>
                      <c:pt idx="5">
                        <c:v>1</c:v>
                      </c:pt>
                      <c:pt idx="6">
                        <c:v>4</c:v>
                      </c:pt>
                      <c:pt idx="7">
                        <c:v>2</c:v>
                      </c:pt>
                      <c:pt idx="8">
                        <c:v>2</c:v>
                      </c:pt>
                      <c:pt idx="9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B8B5-4D43-B147-6EAB39CD0472}"/>
                  </c:ext>
                </c:extLst>
              </c15:ser>
            </c15:filteredRadarSeries>
            <c15:filteredRad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Stat_Gen!$E$2</c15:sqref>
                        </c15:formulaRef>
                      </c:ext>
                    </c:extLst>
                    <c:strCache>
                      <c:ptCount val="1"/>
                      <c:pt idx="0">
                        <c:v>PointsGen Questions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Stat_Gen!$B$3:$B$12</c15:sqref>
                        </c15:formulaRef>
                      </c:ext>
                    </c:extLst>
                    <c:strCache>
                      <c:ptCount val="10"/>
                      <c:pt idx="0">
                        <c:v>Gen</c:v>
                      </c:pt>
                      <c:pt idx="1">
                        <c:v>Sub</c:v>
                      </c:pt>
                      <c:pt idx="2">
                        <c:v>Pro</c:v>
                      </c:pt>
                      <c:pt idx="3">
                        <c:v>Aff</c:v>
                      </c:pt>
                      <c:pt idx="4">
                        <c:v>Und</c:v>
                      </c:pt>
                      <c:pt idx="5">
                        <c:v>Lei</c:v>
                      </c:pt>
                      <c:pt idx="6">
                        <c:v>Par</c:v>
                      </c:pt>
                      <c:pt idx="7">
                        <c:v>Cre</c:v>
                      </c:pt>
                      <c:pt idx="8">
                        <c:v>Ide</c:v>
                      </c:pt>
                      <c:pt idx="9">
                        <c:v>Fre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Stat_Gen!$E$3:$E$12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6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3</c:v>
                      </c:pt>
                      <c:pt idx="4">
                        <c:v>5</c:v>
                      </c:pt>
                      <c:pt idx="5">
                        <c:v>3</c:v>
                      </c:pt>
                      <c:pt idx="6">
                        <c:v>10</c:v>
                      </c:pt>
                      <c:pt idx="7">
                        <c:v>3</c:v>
                      </c:pt>
                      <c:pt idx="8">
                        <c:v>3</c:v>
                      </c:pt>
                      <c:pt idx="9">
                        <c:v>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8B5-4D43-B147-6EAB39CD0472}"/>
                  </c:ext>
                </c:extLst>
              </c15:ser>
            </c15:filteredRadarSeries>
          </c:ext>
        </c:extLst>
      </c:radarChart>
      <c:catAx>
        <c:axId val="165536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376640"/>
        <c:crosses val="autoZero"/>
        <c:auto val="1"/>
        <c:lblAlgn val="ctr"/>
        <c:lblOffset val="100"/>
        <c:noMultiLvlLbl val="0"/>
      </c:catAx>
      <c:valAx>
        <c:axId val="1655376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36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532130</xdr:colOff>
      <xdr:row>19</xdr:row>
      <xdr:rowOff>35560</xdr:rowOff>
    </xdr:from>
    <xdr:to>
      <xdr:col>17</xdr:col>
      <xdr:colOff>227330</xdr:colOff>
      <xdr:row>34</xdr:row>
      <xdr:rowOff>35560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C2A2331-5083-A471-D7C3-B0A11A0CEF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373380</xdr:colOff>
      <xdr:row>18</xdr:row>
      <xdr:rowOff>129540</xdr:rowOff>
    </xdr:from>
    <xdr:to>
      <xdr:col>8</xdr:col>
      <xdr:colOff>68580</xdr:colOff>
      <xdr:row>33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E46247-C475-E9BD-3AF6-F79BBCA3DC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251460</xdr:colOff>
      <xdr:row>1</xdr:row>
      <xdr:rowOff>15240</xdr:rowOff>
    </xdr:from>
    <xdr:to>
      <xdr:col>7</xdr:col>
      <xdr:colOff>556260</xdr:colOff>
      <xdr:row>16</xdr:row>
      <xdr:rowOff>15240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F8FB9C7-1811-455B-A683-BE9C0C5343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17</xdr:col>
      <xdr:colOff>304800</xdr:colOff>
      <xdr:row>16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5A37B35-B72D-4EDE-9E7B-A1787B2A78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662758</xdr:colOff>
      <xdr:row>41</xdr:row>
      <xdr:rowOff>46445</xdr:rowOff>
    </xdr:from>
    <xdr:to>
      <xdr:col>11</xdr:col>
      <xdr:colOff>76199</xdr:colOff>
      <xdr:row>56</xdr:row>
      <xdr:rowOff>46444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316F53-B0A5-41AF-AE87-46B84977FA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177438</xdr:colOff>
      <xdr:row>41</xdr:row>
      <xdr:rowOff>53341</xdr:rowOff>
    </xdr:from>
    <xdr:to>
      <xdr:col>6</xdr:col>
      <xdr:colOff>435428</xdr:colOff>
      <xdr:row>56</xdr:row>
      <xdr:rowOff>53340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F38204-FAEF-498A-8FA5-A715C3CAD0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175260</xdr:colOff>
      <xdr:row>24</xdr:row>
      <xdr:rowOff>26125</xdr:rowOff>
    </xdr:from>
    <xdr:to>
      <xdr:col>6</xdr:col>
      <xdr:colOff>433250</xdr:colOff>
      <xdr:row>39</xdr:row>
      <xdr:rowOff>26126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8023B8A-EBD2-479E-BDEF-92746CAF9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685800</xdr:colOff>
      <xdr:row>24</xdr:row>
      <xdr:rowOff>32655</xdr:rowOff>
    </xdr:from>
    <xdr:to>
      <xdr:col>10</xdr:col>
      <xdr:colOff>391886</xdr:colOff>
      <xdr:row>39</xdr:row>
      <xdr:rowOff>32656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5D6B0C1-F076-4CFD-89F7-43C3363E21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5C22E7-F940-4F33-9109-719CB7DEC520}" name="Com_Table" displayName="Com_Table" ref="R1:Y51" totalsRowShown="0" dataDxfId="8" tableBorderDxfId="7" dataCellStyle="Comma">
  <autoFilter ref="R1:Y51" xr:uid="{AF5C22E7-F940-4F33-9109-719CB7DEC520}"/>
  <tableColumns count="8">
    <tableColumn id="1" xr3:uid="{E8D2AE3E-B512-437D-BFB2-60FDC415D566}" name="Com_Type" dataCellStyle="Calculation">
      <calculatedColumnFormula>IF(E2&lt;&gt;"",VLOOKUP($D2,LU_CO!$A$23:$D$33,Lang,FALSE),"")</calculatedColumnFormula>
    </tableColumn>
    <tableColumn id="2" xr3:uid="{A74AFB66-EEBB-45FE-9739-CD9F88222116}" name="Total" dataDxfId="6" dataCellStyle="Comma">
      <calculatedColumnFormula>IF(E2&lt;&gt;"",E2+F2+G2+H2+I2+J2+K2+L2+M2+N2+O2,"")</calculatedColumnFormula>
    </tableColumn>
    <tableColumn id="3" xr3:uid="{DC7532CC-5CC2-4465-A571-65604676B07D}" name="Suitability" dataDxfId="5" dataCellStyle="Comma">
      <calculatedColumnFormula>IF(S2&lt;&gt;"",(E2/2+F2+G2+I2)/3.5,"")</calculatedColumnFormula>
    </tableColumn>
    <tableColumn id="4" xr3:uid="{6ADD3A04-241A-474F-982D-4EEBFA15748F}" name="Effort" dataDxfId="4" dataCellStyle="Comma">
      <calculatedColumnFormula>IF(S2&lt;&gt;"",(J2+K2+L2)/3,"")</calculatedColumnFormula>
    </tableColumn>
    <tableColumn id="5" xr3:uid="{D6879323-D719-4A7E-9464-9505B852495D}" name="Recognition" dataDxfId="3" dataCellStyle="Comma">
      <calculatedColumnFormula>IF(S2&lt;&gt;"",(H2+M2+N2/2)/2.5,"")</calculatedColumnFormula>
    </tableColumn>
    <tableColumn id="6" xr3:uid="{10E41F4B-16D7-4245-88AC-6299ABFA124C}" name="Belonging" dataDxfId="2" dataCellStyle="Comma">
      <calculatedColumnFormula>IF(S2&lt;&gt;"",(E2/2+O2+N2/2)/2.5,"")</calculatedColumnFormula>
    </tableColumn>
    <tableColumn id="7" xr3:uid="{B281EEB1-13C7-4D85-8FD2-B8FA8E6BDB9B}" name="Com_Fit" dataDxfId="1" dataCellStyle="Comma">
      <calculatedColumnFormula>IF(S2&lt;&gt;"",(T2+W2)/2,"")</calculatedColumnFormula>
    </tableColumn>
    <tableColumn id="8" xr3:uid="{F4F4AD1F-5125-44AF-87E7-2242FE167BC1}" name="Com_Role" dataDxfId="0" dataCellStyle="Comma">
      <calculatedColumnFormula>IF(S2&lt;&gt;"",(U2+V2)/2,"")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E037-759E-43B2-9A67-DBB8FE2AE914}">
  <dimension ref="A2:B2"/>
  <sheetViews>
    <sheetView workbookViewId="0"/>
  </sheetViews>
  <sheetFormatPr defaultRowHeight="14.4" x14ac:dyDescent="0.3"/>
  <sheetData>
    <row r="2" spans="1:2" x14ac:dyDescent="0.3">
      <c r="A2" t="s">
        <v>223</v>
      </c>
      <c r="B2" s="10" t="s">
        <v>195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F1BC1A-C3E6-4590-AA63-B3DD60C8C0F9}">
          <x14:formula1>
            <xm:f>LU_GEN!$A$3:$A$5</xm:f>
          </x14:formula1>
          <xm:sqref>B2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9C546-E670-4E2A-B868-686CEAA640DA}">
  <dimension ref="A1:K52"/>
  <sheetViews>
    <sheetView workbookViewId="0">
      <selection activeCell="D2" sqref="D2:D51"/>
    </sheetView>
  </sheetViews>
  <sheetFormatPr defaultRowHeight="14.4" x14ac:dyDescent="0.3"/>
  <sheetData>
    <row r="1" spans="1:11" ht="15" thickBot="1" x14ac:dyDescent="0.35">
      <c r="A1" t="s">
        <v>91</v>
      </c>
      <c r="B1" s="4" t="str">
        <f>IFERROR(VLOOKUP($A1, DataInput!$D:$E, 2, FALSE), "")</f>
        <v>SS;IasFriendLabel;IasFriendValue;</v>
      </c>
      <c r="C1" s="3" t="str">
        <f>IFERROR(
  MID(B1,
    FIND("♦", SUBSTITUTE(B1, ";", "♦", 1)) + 1,
    FIND("♦", SUBSTITUTE(B1, ";", "♦", 2)) - FIND("♦", SUBSTITUTE(B1, ";", "♦", 1)) - 1
  ),
  ""
)</f>
        <v>IasFriendLabel</v>
      </c>
      <c r="D1" s="3" t="str">
        <f>IFERROR(
  MID(B1,
    FIND("♦", SUBSTITUTE(B1, ";", "♦", 2)) + 1,
    FIND("♦", SUBSTITUTE(B1, ";", "♦", 3)) - FIND("♦", SUBSTITUTE(B1, ";", "♦", 2)) - 1
  ),
  ""
)</f>
        <v>IasFriendValue</v>
      </c>
      <c r="E1" s="3" t="str">
        <f>IFERROR(
  MID(B1,
    FIND("♦", SUBSTITUTE(B1, ";", "♦", 3)) + 1,
    FIND("♦", SUBSTITUTE(B1, ";", "♦", 4)) - FIND("♦", SUBSTITUTE(B1, ";", "♦", 3)) - 1
  ),
  ""
)</f>
        <v/>
      </c>
      <c r="F1" s="3" t="str">
        <f>IFERROR(
  MID(B1,
    FIND("♦", SUBSTITUTE(B1, ";", "♦", 4)) + 1,
    FIND("♦", SUBSTITUTE(B1, ";", "♦", 5)) - FIND("♦", SUBSTITUTE(B1, ";", "♦", 4)) - 1
  ),
  ""
)</f>
        <v/>
      </c>
      <c r="G1" s="3" t="str">
        <f>IFERROR(
  MID(B1,
    FIND("♦", SUBSTITUTE(B1, ";", "♦", 5)) + 1,
    FIND("♦", SUBSTITUTE(B1, ";", "♦", 6)) - FIND("♦", SUBSTITUTE(B1, ";", "♦", 5)) - 1
  ),
  ""
)</f>
        <v/>
      </c>
      <c r="H1" s="3" t="str">
        <f>IFERROR(
  MID(B1,
    FIND("♦", SUBSTITUTE(B1, ";", "♦", 6)) + 1,
    FIND("♦", SUBSTITUTE(B1, ";", "♦", 7)) - FIND("♦", SUBSTITUTE(B1, ";", "♦", 6)) - 1
  ),
  ""
)</f>
        <v/>
      </c>
      <c r="I1" s="3" t="str">
        <f>IFERROR(
  MID(B1,
    FIND("♦", SUBSTITUTE(B1, ";", "♦", 7)) + 1,
    FIND("♦", SUBSTITUTE(B1, ";", "♦", 8)) - FIND("♦", SUBSTITUTE(B1, ";", "♦", 7)) - 1
  ),
  ""
)</f>
        <v/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</row>
    <row r="2" spans="1:11" ht="15.6" thickTop="1" thickBot="1" x14ac:dyDescent="0.35">
      <c r="A2" t="str">
        <f>"IF" &amp; TEXT(ROW(A2)-1, "000")</f>
        <v>IF001</v>
      </c>
      <c r="B2" s="4" t="str">
        <f>IFERROR(VLOOKUP($A2, DataInput!$D:$E, 2, FALSE), "")</f>
        <v>IF;FI_01;1;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FI_01</v>
      </c>
      <c r="D2" s="16">
        <f>IFERROR(VALUE(
  MID(B2,
    FIND("♦", SUBSTITUTE(B2, ";", "♦", 2)) + 1,
    FIND("♦", SUBSTITUTE(B2, ";", "♦", 3)) - FIND("♦", SUBSTITUTE(B2, ";", "♦", 2)) - 1
  )),
  ""
)</f>
        <v>1</v>
      </c>
      <c r="E2" s="3" t="str">
        <f t="shared" ref="E2:E51" si="1">IFERROR(
  MID(B2,
    FIND("♦", SUBSTITUTE(B2, ";", "♦", 3)) + 1,
    FIND("♦", SUBSTITUTE(B2, ";", "♦", 4)) - FIND("♦", SUBSTITUTE(B2, ";", "♦", 3)) - 1
  ),
  ""
)</f>
        <v/>
      </c>
      <c r="F2" s="3" t="str">
        <f t="shared" ref="F2:F51" si="2">IFERROR(
  MID(B2,
    FIND("♦", SUBSTITUTE(B2, ";", "♦", 4)) + 1,
    FIND("♦", SUBSTITUTE(B2, ";", "♦", 5)) - FIND("♦", SUBSTITUTE(B2, ";", "♦", 4)) - 1
  ),
  ""
)</f>
        <v/>
      </c>
      <c r="G2" s="3" t="str">
        <f t="shared" ref="G2:G51" si="3">IFERROR(
  MID(B2,
    FIND("♦", SUBSTITUTE(B2, ";", "♦", 5)) + 1,
    FIND("♦", SUBSTITUTE(B2, ";", "♦", 6)) - FIND("♦", SUBSTITUTE(B2, ";", "♦", 5)) - 1
  ),
  ""
)</f>
        <v/>
      </c>
      <c r="H2" s="3" t="str">
        <f t="shared" ref="H2:H51" si="4">IFERROR(
  MID(B2,
    FIND("♦", SUBSTITUTE(B2, ";", "♦", 6)) + 1,
    FIND("♦", SUBSTITUTE(B2, ";", "♦", 7)) - FIND("♦", SUBSTITUTE(B2, ";", "♦", 6)) - 1
  ),
  ""
)</f>
        <v/>
      </c>
      <c r="I2" s="3" t="str">
        <f t="shared" ref="I2:I51" si="5">IFERROR(
  MID(B2,
    FIND("♦", SUBSTITUTE(B2, ";", "♦", 7)) + 1,
    FIND("♦", SUBSTITUTE(B2, ";", "♦", 8)) - FIND("♦", SUBSTITUTE(B2, ";", "♦", 7)) - 1
  ),
  ""
)</f>
        <v/>
      </c>
      <c r="J2" s="3" t="str">
        <f t="shared" ref="J2:J51" si="6">IFERROR(
  MID(B2,
    FIND("♦", SUBSTITUTE(B2, ";", "♦", 8)) + 1,
    FIND("♦", SUBSTITUTE(B2, ";", "♦", 9)) - FIND("♦", SUBSTITUTE(B2, ";", "♦", 8)) - 1
  ),
  ""
)</f>
        <v/>
      </c>
      <c r="K2" s="3" t="str">
        <f t="shared" ref="K2:K51" si="7">IFERROR(
  MID(B2,
    FIND("♦", SUBSTITUTE(B2, ";", "♦", 9)) + 1,
    FIND("♦", SUBSTITUTE(B2, ";", "♦", 10)) - FIND("♦", SUBSTITUTE(B2, ";", "♦", 9)) - 1
  ),
  ""
)</f>
        <v/>
      </c>
    </row>
    <row r="3" spans="1:11" ht="15.6" thickTop="1" thickBot="1" x14ac:dyDescent="0.35">
      <c r="A3" t="str">
        <f t="shared" ref="A3:A51" si="8">"IF" &amp; TEXT(ROW(A3)-1, "000")</f>
        <v>IF002</v>
      </c>
      <c r="B3" s="4" t="str">
        <f>IFERROR(VLOOKUP($A3, DataInput!$D:$E, 2, FALSE), "")</f>
        <v>IF;FI_02;2;</v>
      </c>
      <c r="C3" s="3" t="str">
        <f t="shared" si="0"/>
        <v>FI_02</v>
      </c>
      <c r="D3" s="16">
        <f t="shared" ref="D3:D51" si="9">IFERROR(VALUE(
  MID(B3,
    FIND("♦", SUBSTITUTE(B3, ";", "♦", 2)) + 1,
    FIND("♦", SUBSTITUTE(B3, ";", "♦", 3)) - FIND("♦", SUBSTITUTE(B3, ";", "♦", 2)) - 1
  )),
  ""
)</f>
        <v>2</v>
      </c>
      <c r="E3" s="3" t="str">
        <f t="shared" si="1"/>
        <v/>
      </c>
      <c r="F3" s="3" t="str">
        <f t="shared" si="2"/>
        <v/>
      </c>
      <c r="G3" s="3" t="str">
        <f t="shared" si="3"/>
        <v/>
      </c>
      <c r="H3" s="3" t="str">
        <f t="shared" si="4"/>
        <v/>
      </c>
      <c r="I3" s="3" t="str">
        <f t="shared" si="5"/>
        <v/>
      </c>
      <c r="J3" s="3" t="str">
        <f t="shared" si="6"/>
        <v/>
      </c>
      <c r="K3" s="3" t="str">
        <f t="shared" si="7"/>
        <v/>
      </c>
    </row>
    <row r="4" spans="1:11" ht="15.6" thickTop="1" thickBot="1" x14ac:dyDescent="0.35">
      <c r="A4" t="str">
        <f t="shared" si="8"/>
        <v>IF003</v>
      </c>
      <c r="B4" s="4" t="str">
        <f>IFERROR(VLOOKUP($A4, DataInput!$D:$E, 2, FALSE), "")</f>
        <v>IF;FI_03;2;</v>
      </c>
      <c r="C4" s="3" t="str">
        <f t="shared" si="0"/>
        <v>FI_03</v>
      </c>
      <c r="D4" s="16">
        <f t="shared" si="9"/>
        <v>2</v>
      </c>
      <c r="E4" s="3" t="str">
        <f t="shared" si="1"/>
        <v/>
      </c>
      <c r="F4" s="3" t="str">
        <f t="shared" si="2"/>
        <v/>
      </c>
      <c r="G4" s="3" t="str">
        <f t="shared" si="3"/>
        <v/>
      </c>
      <c r="H4" s="3" t="str">
        <f t="shared" si="4"/>
        <v/>
      </c>
      <c r="I4" s="3" t="str">
        <f t="shared" si="5"/>
        <v/>
      </c>
      <c r="J4" s="3" t="str">
        <f t="shared" si="6"/>
        <v/>
      </c>
      <c r="K4" s="3" t="str">
        <f t="shared" si="7"/>
        <v/>
      </c>
    </row>
    <row r="5" spans="1:11" ht="15.6" thickTop="1" thickBot="1" x14ac:dyDescent="0.35">
      <c r="A5" t="str">
        <f t="shared" si="8"/>
        <v>IF004</v>
      </c>
      <c r="B5" s="4" t="str">
        <f>IFERROR(VLOOKUP($A5, DataInput!$D:$E, 2, FALSE), "")</f>
        <v>IF;FI_04;1;</v>
      </c>
      <c r="C5" s="3" t="str">
        <f t="shared" si="0"/>
        <v>FI_04</v>
      </c>
      <c r="D5" s="16">
        <f t="shared" si="9"/>
        <v>1</v>
      </c>
      <c r="E5" s="3" t="str">
        <f t="shared" si="1"/>
        <v/>
      </c>
      <c r="F5" s="3" t="str">
        <f t="shared" si="2"/>
        <v/>
      </c>
      <c r="G5" s="3" t="str">
        <f t="shared" si="3"/>
        <v/>
      </c>
      <c r="H5" s="3" t="str">
        <f t="shared" si="4"/>
        <v/>
      </c>
      <c r="I5" s="3" t="str">
        <f t="shared" si="5"/>
        <v/>
      </c>
      <c r="J5" s="3" t="str">
        <f t="shared" si="6"/>
        <v/>
      </c>
      <c r="K5" s="3" t="str">
        <f t="shared" si="7"/>
        <v/>
      </c>
    </row>
    <row r="6" spans="1:11" ht="15.6" thickTop="1" thickBot="1" x14ac:dyDescent="0.35">
      <c r="A6" t="str">
        <f t="shared" si="8"/>
        <v>IF005</v>
      </c>
      <c r="B6" s="4" t="str">
        <f>IFERROR(VLOOKUP($A6, DataInput!$D:$E, 2, FALSE), "")</f>
        <v>IF;FI_05;4;</v>
      </c>
      <c r="C6" s="3" t="str">
        <f t="shared" si="0"/>
        <v>FI_05</v>
      </c>
      <c r="D6" s="16">
        <f t="shared" si="9"/>
        <v>4</v>
      </c>
      <c r="E6" s="3" t="str">
        <f t="shared" si="1"/>
        <v/>
      </c>
      <c r="F6" s="3" t="str">
        <f t="shared" si="2"/>
        <v/>
      </c>
      <c r="G6" s="3" t="str">
        <f t="shared" si="3"/>
        <v/>
      </c>
      <c r="H6" s="3" t="str">
        <f t="shared" si="4"/>
        <v/>
      </c>
      <c r="I6" s="3" t="str">
        <f t="shared" si="5"/>
        <v/>
      </c>
      <c r="J6" s="3" t="str">
        <f t="shared" si="6"/>
        <v/>
      </c>
      <c r="K6" s="3" t="str">
        <f t="shared" si="7"/>
        <v/>
      </c>
    </row>
    <row r="7" spans="1:11" ht="15.6" thickTop="1" thickBot="1" x14ac:dyDescent="0.35">
      <c r="A7" t="str">
        <f t="shared" si="8"/>
        <v>IF006</v>
      </c>
      <c r="B7" s="4" t="str">
        <f>IFERROR(VLOOKUP($A7, DataInput!$D:$E, 2, FALSE), "")</f>
        <v>IF;FI_06;2;</v>
      </c>
      <c r="C7" s="3" t="str">
        <f t="shared" si="0"/>
        <v>FI_06</v>
      </c>
      <c r="D7" s="16">
        <f t="shared" si="9"/>
        <v>2</v>
      </c>
      <c r="E7" s="3" t="str">
        <f t="shared" si="1"/>
        <v/>
      </c>
      <c r="F7" s="3" t="str">
        <f t="shared" si="2"/>
        <v/>
      </c>
      <c r="G7" s="3" t="str">
        <f t="shared" si="3"/>
        <v/>
      </c>
      <c r="H7" s="3" t="str">
        <f t="shared" si="4"/>
        <v/>
      </c>
      <c r="I7" s="3" t="str">
        <f t="shared" si="5"/>
        <v/>
      </c>
      <c r="J7" s="3" t="str">
        <f t="shared" si="6"/>
        <v/>
      </c>
      <c r="K7" s="3" t="str">
        <f t="shared" si="7"/>
        <v/>
      </c>
    </row>
    <row r="8" spans="1:11" ht="15.6" thickTop="1" thickBot="1" x14ac:dyDescent="0.35">
      <c r="A8" t="str">
        <f t="shared" si="8"/>
        <v>IF007</v>
      </c>
      <c r="B8" s="4" t="str">
        <f>IFERROR(VLOOKUP($A8, DataInput!$D:$E, 2, FALSE), "")</f>
        <v>IF;FI_07;2;</v>
      </c>
      <c r="C8" s="3" t="str">
        <f t="shared" si="0"/>
        <v>FI_07</v>
      </c>
      <c r="D8" s="16">
        <f t="shared" si="9"/>
        <v>2</v>
      </c>
      <c r="E8" s="3" t="str">
        <f t="shared" si="1"/>
        <v/>
      </c>
      <c r="F8" s="3" t="str">
        <f t="shared" si="2"/>
        <v/>
      </c>
      <c r="G8" s="3" t="str">
        <f t="shared" si="3"/>
        <v/>
      </c>
      <c r="H8" s="3" t="str">
        <f t="shared" si="4"/>
        <v/>
      </c>
      <c r="I8" s="3" t="str">
        <f t="shared" si="5"/>
        <v/>
      </c>
      <c r="J8" s="3" t="str">
        <f t="shared" si="6"/>
        <v/>
      </c>
      <c r="K8" s="3" t="str">
        <f t="shared" si="7"/>
        <v/>
      </c>
    </row>
    <row r="9" spans="1:11" ht="15.6" thickTop="1" thickBot="1" x14ac:dyDescent="0.35">
      <c r="A9" t="str">
        <f t="shared" si="8"/>
        <v>IF008</v>
      </c>
      <c r="B9" s="4" t="str">
        <f>IFERROR(VLOOKUP($A9, DataInput!$D:$E, 2, FALSE), "")</f>
        <v>IF;FI_08;3;</v>
      </c>
      <c r="C9" s="3" t="str">
        <f t="shared" si="0"/>
        <v>FI_08</v>
      </c>
      <c r="D9" s="16">
        <f t="shared" si="9"/>
        <v>3</v>
      </c>
      <c r="E9" s="3" t="str">
        <f t="shared" si="1"/>
        <v/>
      </c>
      <c r="F9" s="3" t="str">
        <f t="shared" si="2"/>
        <v/>
      </c>
      <c r="G9" s="3" t="str">
        <f t="shared" si="3"/>
        <v/>
      </c>
      <c r="H9" s="3" t="str">
        <f t="shared" si="4"/>
        <v/>
      </c>
      <c r="I9" s="3" t="str">
        <f t="shared" si="5"/>
        <v/>
      </c>
      <c r="J9" s="3" t="str">
        <f t="shared" si="6"/>
        <v/>
      </c>
      <c r="K9" s="3" t="str">
        <f t="shared" si="7"/>
        <v/>
      </c>
    </row>
    <row r="10" spans="1:11" ht="15.6" thickTop="1" thickBot="1" x14ac:dyDescent="0.35">
      <c r="A10" t="str">
        <f t="shared" si="8"/>
        <v>IF009</v>
      </c>
      <c r="B10" s="4" t="str">
        <f>IFERROR(VLOOKUP($A10, DataInput!$D:$E, 2, FALSE), "")</f>
        <v>IF;FI_09;2;</v>
      </c>
      <c r="C10" s="3" t="str">
        <f t="shared" si="0"/>
        <v>FI_09</v>
      </c>
      <c r="D10" s="16">
        <f t="shared" si="9"/>
        <v>2</v>
      </c>
      <c r="E10" s="3" t="str">
        <f t="shared" si="1"/>
        <v/>
      </c>
      <c r="F10" s="3" t="str">
        <f t="shared" si="2"/>
        <v/>
      </c>
      <c r="G10" s="3" t="str">
        <f t="shared" si="3"/>
        <v/>
      </c>
      <c r="H10" s="3" t="str">
        <f t="shared" si="4"/>
        <v/>
      </c>
      <c r="I10" s="3" t="str">
        <f t="shared" si="5"/>
        <v/>
      </c>
      <c r="J10" s="3" t="str">
        <f t="shared" si="6"/>
        <v/>
      </c>
      <c r="K10" s="3" t="str">
        <f t="shared" si="7"/>
        <v/>
      </c>
    </row>
    <row r="11" spans="1:11" ht="15.6" thickTop="1" thickBot="1" x14ac:dyDescent="0.35">
      <c r="A11" t="str">
        <f t="shared" si="8"/>
        <v>IF010</v>
      </c>
      <c r="B11" s="4" t="str">
        <f>IFERROR(VLOOKUP($A11, DataInput!$D:$E, 2, FALSE), "")</f>
        <v>IF;FI_10;2;</v>
      </c>
      <c r="C11" s="3" t="str">
        <f t="shared" si="0"/>
        <v>FI_10</v>
      </c>
      <c r="D11" s="16">
        <f t="shared" si="9"/>
        <v>2</v>
      </c>
      <c r="E11" s="3" t="str">
        <f t="shared" si="1"/>
        <v/>
      </c>
      <c r="F11" s="3" t="str">
        <f t="shared" si="2"/>
        <v/>
      </c>
      <c r="G11" s="3" t="str">
        <f t="shared" si="3"/>
        <v/>
      </c>
      <c r="H11" s="3" t="str">
        <f t="shared" si="4"/>
        <v/>
      </c>
      <c r="I11" s="3" t="str">
        <f t="shared" si="5"/>
        <v/>
      </c>
      <c r="J11" s="3" t="str">
        <f t="shared" si="6"/>
        <v/>
      </c>
      <c r="K11" s="3" t="str">
        <f t="shared" si="7"/>
        <v/>
      </c>
    </row>
    <row r="12" spans="1:11" ht="15.6" thickTop="1" thickBot="1" x14ac:dyDescent="0.35">
      <c r="A12" t="str">
        <f t="shared" si="8"/>
        <v>IF011</v>
      </c>
      <c r="B12" s="4" t="str">
        <f>IFERROR(VLOOKUP($A12, DataInput!$D:$E, 2, FALSE), "")</f>
        <v>IF;FI_11;1;</v>
      </c>
      <c r="C12" s="3" t="str">
        <f t="shared" si="0"/>
        <v>FI_11</v>
      </c>
      <c r="D12" s="16">
        <f t="shared" si="9"/>
        <v>1</v>
      </c>
      <c r="E12" s="3" t="str">
        <f t="shared" si="1"/>
        <v/>
      </c>
      <c r="F12" s="3" t="str">
        <f t="shared" si="2"/>
        <v/>
      </c>
      <c r="G12" s="3" t="str">
        <f t="shared" si="3"/>
        <v/>
      </c>
      <c r="H12" s="3" t="str">
        <f t="shared" si="4"/>
        <v/>
      </c>
      <c r="I12" s="3" t="str">
        <f t="shared" si="5"/>
        <v/>
      </c>
      <c r="J12" s="3" t="str">
        <f t="shared" si="6"/>
        <v/>
      </c>
      <c r="K12" s="3" t="str">
        <f t="shared" si="7"/>
        <v/>
      </c>
    </row>
    <row r="13" spans="1:11" ht="15.6" thickTop="1" thickBot="1" x14ac:dyDescent="0.35">
      <c r="A13" t="str">
        <f t="shared" si="8"/>
        <v>IF012</v>
      </c>
      <c r="B13" s="4" t="str">
        <f>IFERROR(VLOOKUP($A13, DataInput!$D:$E, 2, FALSE), "")</f>
        <v>IF;FI_12;4;</v>
      </c>
      <c r="C13" s="3" t="str">
        <f t="shared" si="0"/>
        <v>FI_12</v>
      </c>
      <c r="D13" s="16">
        <f t="shared" si="9"/>
        <v>4</v>
      </c>
      <c r="E13" s="3" t="str">
        <f t="shared" si="1"/>
        <v/>
      </c>
      <c r="F13" s="3" t="str">
        <f t="shared" si="2"/>
        <v/>
      </c>
      <c r="G13" s="3" t="str">
        <f t="shared" si="3"/>
        <v/>
      </c>
      <c r="H13" s="3" t="str">
        <f t="shared" si="4"/>
        <v/>
      </c>
      <c r="I13" s="3" t="str">
        <f t="shared" si="5"/>
        <v/>
      </c>
      <c r="J13" s="3" t="str">
        <f t="shared" si="6"/>
        <v/>
      </c>
      <c r="K13" s="3" t="str">
        <f t="shared" si="7"/>
        <v/>
      </c>
    </row>
    <row r="14" spans="1:11" ht="15.6" thickTop="1" thickBot="1" x14ac:dyDescent="0.35">
      <c r="A14" t="str">
        <f t="shared" si="8"/>
        <v>IF013</v>
      </c>
      <c r="B14" s="4" t="str">
        <f>IFERROR(VLOOKUP($A14, DataInput!$D:$E, 2, FALSE), "")</f>
        <v>IF;FI_13;4;</v>
      </c>
      <c r="C14" s="3" t="str">
        <f t="shared" si="0"/>
        <v>FI_13</v>
      </c>
      <c r="D14" s="16">
        <f t="shared" si="9"/>
        <v>4</v>
      </c>
      <c r="E14" s="3" t="str">
        <f t="shared" si="1"/>
        <v/>
      </c>
      <c r="F14" s="3" t="str">
        <f t="shared" si="2"/>
        <v/>
      </c>
      <c r="G14" s="3" t="str">
        <f t="shared" si="3"/>
        <v/>
      </c>
      <c r="H14" s="3" t="str">
        <f t="shared" si="4"/>
        <v/>
      </c>
      <c r="I14" s="3" t="str">
        <f t="shared" si="5"/>
        <v/>
      </c>
      <c r="J14" s="3" t="str">
        <f t="shared" si="6"/>
        <v/>
      </c>
      <c r="K14" s="3" t="str">
        <f t="shared" si="7"/>
        <v/>
      </c>
    </row>
    <row r="15" spans="1:11" ht="15.6" thickTop="1" thickBot="1" x14ac:dyDescent="0.35">
      <c r="A15" t="str">
        <f t="shared" si="8"/>
        <v>IF014</v>
      </c>
      <c r="B15" s="4" t="str">
        <f>IFERROR(VLOOKUP($A15, DataInput!$D:$E, 2, FALSE), "")</f>
        <v>IF;FI_14;2;</v>
      </c>
      <c r="C15" s="3" t="str">
        <f t="shared" si="0"/>
        <v>FI_14</v>
      </c>
      <c r="D15" s="16">
        <f t="shared" si="9"/>
        <v>2</v>
      </c>
      <c r="E15" s="3" t="str">
        <f t="shared" si="1"/>
        <v/>
      </c>
      <c r="F15" s="3" t="str">
        <f t="shared" si="2"/>
        <v/>
      </c>
      <c r="G15" s="3" t="str">
        <f t="shared" si="3"/>
        <v/>
      </c>
      <c r="H15" s="3" t="str">
        <f t="shared" si="4"/>
        <v/>
      </c>
      <c r="I15" s="3" t="str">
        <f t="shared" si="5"/>
        <v/>
      </c>
      <c r="J15" s="3" t="str">
        <f t="shared" si="6"/>
        <v/>
      </c>
      <c r="K15" s="3" t="str">
        <f t="shared" si="7"/>
        <v/>
      </c>
    </row>
    <row r="16" spans="1:11" ht="15.6" thickTop="1" thickBot="1" x14ac:dyDescent="0.35">
      <c r="A16" t="str">
        <f t="shared" si="8"/>
        <v>IF015</v>
      </c>
      <c r="B16" s="4" t="str">
        <f>IFERROR(VLOOKUP($A16, DataInput!$D:$E, 2, FALSE), "")</f>
        <v>IF;FI_15;2;</v>
      </c>
      <c r="C16" s="3" t="str">
        <f t="shared" si="0"/>
        <v>FI_15</v>
      </c>
      <c r="D16" s="16">
        <f t="shared" si="9"/>
        <v>2</v>
      </c>
      <c r="E16" s="3" t="str">
        <f t="shared" si="1"/>
        <v/>
      </c>
      <c r="F16" s="3" t="str">
        <f t="shared" si="2"/>
        <v/>
      </c>
      <c r="G16" s="3" t="str">
        <f t="shared" si="3"/>
        <v/>
      </c>
      <c r="H16" s="3" t="str">
        <f t="shared" si="4"/>
        <v/>
      </c>
      <c r="I16" s="3" t="str">
        <f t="shared" si="5"/>
        <v/>
      </c>
      <c r="J16" s="3" t="str">
        <f t="shared" si="6"/>
        <v/>
      </c>
      <c r="K16" s="3" t="str">
        <f t="shared" si="7"/>
        <v/>
      </c>
    </row>
    <row r="17" spans="1:11" ht="15.6" thickTop="1" thickBot="1" x14ac:dyDescent="0.35">
      <c r="A17" t="str">
        <f t="shared" si="8"/>
        <v>IF016</v>
      </c>
      <c r="B17" s="4" t="str">
        <f>IFERROR(VLOOKUP($A17, DataInput!$D:$E, 2, FALSE), "")</f>
        <v>IF;FI_16;2;</v>
      </c>
      <c r="C17" s="3" t="str">
        <f t="shared" si="0"/>
        <v>FI_16</v>
      </c>
      <c r="D17" s="16">
        <f t="shared" si="9"/>
        <v>2</v>
      </c>
      <c r="E17" s="3" t="str">
        <f t="shared" si="1"/>
        <v/>
      </c>
      <c r="F17" s="3" t="str">
        <f t="shared" si="2"/>
        <v/>
      </c>
      <c r="G17" s="3" t="str">
        <f t="shared" si="3"/>
        <v/>
      </c>
      <c r="H17" s="3" t="str">
        <f t="shared" si="4"/>
        <v/>
      </c>
      <c r="I17" s="3" t="str">
        <f t="shared" si="5"/>
        <v/>
      </c>
      <c r="J17" s="3" t="str">
        <f t="shared" si="6"/>
        <v/>
      </c>
      <c r="K17" s="3" t="str">
        <f t="shared" si="7"/>
        <v/>
      </c>
    </row>
    <row r="18" spans="1:11" ht="15.6" thickTop="1" thickBot="1" x14ac:dyDescent="0.35">
      <c r="A18" t="str">
        <f t="shared" si="8"/>
        <v>IF017</v>
      </c>
      <c r="B18" s="4" t="str">
        <f>IFERROR(VLOOKUP($A18, DataInput!$D:$E, 2, FALSE), "")</f>
        <v>IF;FI_17;0;</v>
      </c>
      <c r="C18" s="3" t="str">
        <f t="shared" si="0"/>
        <v>FI_17</v>
      </c>
      <c r="D18" s="16">
        <f t="shared" si="9"/>
        <v>0</v>
      </c>
      <c r="E18" s="3" t="str">
        <f t="shared" si="1"/>
        <v/>
      </c>
      <c r="F18" s="3" t="str">
        <f t="shared" si="2"/>
        <v/>
      </c>
      <c r="G18" s="3" t="str">
        <f t="shared" si="3"/>
        <v/>
      </c>
      <c r="H18" s="3" t="str">
        <f t="shared" si="4"/>
        <v/>
      </c>
      <c r="I18" s="3" t="str">
        <f t="shared" si="5"/>
        <v/>
      </c>
      <c r="J18" s="3" t="str">
        <f t="shared" si="6"/>
        <v/>
      </c>
      <c r="K18" s="3" t="str">
        <f t="shared" si="7"/>
        <v/>
      </c>
    </row>
    <row r="19" spans="1:11" ht="15.6" thickTop="1" thickBot="1" x14ac:dyDescent="0.35">
      <c r="A19" t="str">
        <f t="shared" si="8"/>
        <v>IF018</v>
      </c>
      <c r="B19" s="4" t="str">
        <f>IFERROR(VLOOKUP($A19, DataInput!$D:$E, 2, FALSE), "")</f>
        <v>IF;FI_18;1;</v>
      </c>
      <c r="C19" s="3" t="str">
        <f t="shared" si="0"/>
        <v>FI_18</v>
      </c>
      <c r="D19" s="16">
        <f t="shared" si="9"/>
        <v>1</v>
      </c>
      <c r="E19" s="3" t="str">
        <f t="shared" si="1"/>
        <v/>
      </c>
      <c r="F19" s="3" t="str">
        <f t="shared" si="2"/>
        <v/>
      </c>
      <c r="G19" s="3" t="str">
        <f t="shared" si="3"/>
        <v/>
      </c>
      <c r="H19" s="3" t="str">
        <f t="shared" si="4"/>
        <v/>
      </c>
      <c r="I19" s="3" t="str">
        <f t="shared" si="5"/>
        <v/>
      </c>
      <c r="J19" s="3" t="str">
        <f t="shared" si="6"/>
        <v/>
      </c>
      <c r="K19" s="3" t="str">
        <f t="shared" si="7"/>
        <v/>
      </c>
    </row>
    <row r="20" spans="1:11" ht="15.6" thickTop="1" thickBot="1" x14ac:dyDescent="0.35">
      <c r="A20" t="str">
        <f t="shared" si="8"/>
        <v>IF019</v>
      </c>
      <c r="B20" s="4" t="str">
        <f>IFERROR(VLOOKUP($A20, DataInput!$D:$E, 2, FALSE), "")</f>
        <v>IF;FI_19;1;</v>
      </c>
      <c r="C20" s="3" t="str">
        <f t="shared" si="0"/>
        <v>FI_19</v>
      </c>
      <c r="D20" s="16">
        <f t="shared" si="9"/>
        <v>1</v>
      </c>
      <c r="E20" s="3" t="str">
        <f t="shared" si="1"/>
        <v/>
      </c>
      <c r="F20" s="3" t="str">
        <f t="shared" si="2"/>
        <v/>
      </c>
      <c r="G20" s="3" t="str">
        <f t="shared" si="3"/>
        <v/>
      </c>
      <c r="H20" s="3" t="str">
        <f t="shared" si="4"/>
        <v/>
      </c>
      <c r="I20" s="3" t="str">
        <f t="shared" si="5"/>
        <v/>
      </c>
      <c r="J20" s="3" t="str">
        <f t="shared" si="6"/>
        <v/>
      </c>
      <c r="K20" s="3" t="str">
        <f t="shared" si="7"/>
        <v/>
      </c>
    </row>
    <row r="21" spans="1:11" ht="15.6" thickTop="1" thickBot="1" x14ac:dyDescent="0.35">
      <c r="A21" t="str">
        <f t="shared" si="8"/>
        <v>IF020</v>
      </c>
      <c r="B21" s="4" t="str">
        <f>IFERROR(VLOOKUP($A21, DataInput!$D:$E, 2, FALSE), "")</f>
        <v>IF;FI_20;1;</v>
      </c>
      <c r="C21" s="3" t="str">
        <f t="shared" si="0"/>
        <v>FI_20</v>
      </c>
      <c r="D21" s="16">
        <f t="shared" si="9"/>
        <v>1</v>
      </c>
      <c r="E21" s="3" t="str">
        <f t="shared" si="1"/>
        <v/>
      </c>
      <c r="F21" s="3" t="str">
        <f t="shared" si="2"/>
        <v/>
      </c>
      <c r="G21" s="3" t="str">
        <f t="shared" si="3"/>
        <v/>
      </c>
      <c r="H21" s="3" t="str">
        <f t="shared" si="4"/>
        <v/>
      </c>
      <c r="I21" s="3" t="str">
        <f t="shared" si="5"/>
        <v/>
      </c>
      <c r="J21" s="3" t="str">
        <f t="shared" si="6"/>
        <v/>
      </c>
      <c r="K21" s="3" t="str">
        <f t="shared" si="7"/>
        <v/>
      </c>
    </row>
    <row r="22" spans="1:11" ht="15.6" thickTop="1" thickBot="1" x14ac:dyDescent="0.35">
      <c r="A22" t="str">
        <f t="shared" si="8"/>
        <v>IF021</v>
      </c>
      <c r="B22" s="4" t="str">
        <f>IFERROR(VLOOKUP($A22, DataInput!$D:$E, 2, FALSE), "")</f>
        <v>IF;FI_21;1;</v>
      </c>
      <c r="C22" s="3" t="str">
        <f t="shared" si="0"/>
        <v>FI_21</v>
      </c>
      <c r="D22" s="16">
        <f t="shared" si="9"/>
        <v>1</v>
      </c>
      <c r="E22" s="3" t="str">
        <f t="shared" si="1"/>
        <v/>
      </c>
      <c r="F22" s="3" t="str">
        <f t="shared" si="2"/>
        <v/>
      </c>
      <c r="G22" s="3" t="str">
        <f t="shared" si="3"/>
        <v/>
      </c>
      <c r="H22" s="3" t="str">
        <f t="shared" si="4"/>
        <v/>
      </c>
      <c r="I22" s="3" t="str">
        <f t="shared" si="5"/>
        <v/>
      </c>
      <c r="J22" s="3" t="str">
        <f t="shared" si="6"/>
        <v/>
      </c>
      <c r="K22" s="3" t="str">
        <f t="shared" si="7"/>
        <v/>
      </c>
    </row>
    <row r="23" spans="1:11" ht="15.6" thickTop="1" thickBot="1" x14ac:dyDescent="0.35">
      <c r="A23" t="str">
        <f t="shared" si="8"/>
        <v>IF022</v>
      </c>
      <c r="B23" s="4" t="str">
        <f>IFERROR(VLOOKUP($A23, DataInput!$D:$E, 2, FALSE), "")</f>
        <v>IF;FI_22;3;</v>
      </c>
      <c r="C23" s="3" t="str">
        <f t="shared" si="0"/>
        <v>FI_22</v>
      </c>
      <c r="D23" s="16">
        <f t="shared" si="9"/>
        <v>3</v>
      </c>
      <c r="E23" s="3" t="str">
        <f t="shared" si="1"/>
        <v/>
      </c>
      <c r="F23" s="3" t="str">
        <f t="shared" si="2"/>
        <v/>
      </c>
      <c r="G23" s="3" t="str">
        <f t="shared" si="3"/>
        <v/>
      </c>
      <c r="H23" s="3" t="str">
        <f t="shared" si="4"/>
        <v/>
      </c>
      <c r="I23" s="3" t="str">
        <f t="shared" si="5"/>
        <v/>
      </c>
      <c r="J23" s="3" t="str">
        <f t="shared" si="6"/>
        <v/>
      </c>
      <c r="K23" s="3" t="str">
        <f t="shared" si="7"/>
        <v/>
      </c>
    </row>
    <row r="24" spans="1:11" ht="15.6" thickTop="1" thickBot="1" x14ac:dyDescent="0.35">
      <c r="A24" t="str">
        <f t="shared" si="8"/>
        <v>IF023</v>
      </c>
      <c r="B24" s="4" t="str">
        <f>IFERROR(VLOOKUP($A24, DataInput!$D:$E, 2, FALSE), "")</f>
        <v>IF;FI_23;2;</v>
      </c>
      <c r="C24" s="3" t="str">
        <f t="shared" si="0"/>
        <v>FI_23</v>
      </c>
      <c r="D24" s="16">
        <f t="shared" si="9"/>
        <v>2</v>
      </c>
      <c r="E24" s="3" t="str">
        <f t="shared" si="1"/>
        <v/>
      </c>
      <c r="F24" s="3" t="str">
        <f t="shared" si="2"/>
        <v/>
      </c>
      <c r="G24" s="3" t="str">
        <f t="shared" si="3"/>
        <v/>
      </c>
      <c r="H24" s="3" t="str">
        <f t="shared" si="4"/>
        <v/>
      </c>
      <c r="I24" s="3" t="str">
        <f t="shared" si="5"/>
        <v/>
      </c>
      <c r="J24" s="3" t="str">
        <f t="shared" si="6"/>
        <v/>
      </c>
      <c r="K24" s="3" t="str">
        <f t="shared" si="7"/>
        <v/>
      </c>
    </row>
    <row r="25" spans="1:11" ht="15.6" thickTop="1" thickBot="1" x14ac:dyDescent="0.35">
      <c r="A25" t="str">
        <f t="shared" si="8"/>
        <v>IF024</v>
      </c>
      <c r="B25" s="4" t="str">
        <f>IFERROR(VLOOKUP($A25, DataInput!$D:$E, 2, FALSE), "")</f>
        <v>IF;FI_24;2;</v>
      </c>
      <c r="C25" s="3" t="str">
        <f t="shared" si="0"/>
        <v>FI_24</v>
      </c>
      <c r="D25" s="16">
        <f t="shared" si="9"/>
        <v>2</v>
      </c>
      <c r="E25" s="3" t="str">
        <f t="shared" si="1"/>
        <v/>
      </c>
      <c r="F25" s="3" t="str">
        <f t="shared" si="2"/>
        <v/>
      </c>
      <c r="G25" s="3" t="str">
        <f t="shared" si="3"/>
        <v/>
      </c>
      <c r="H25" s="3" t="str">
        <f t="shared" si="4"/>
        <v/>
      </c>
      <c r="I25" s="3" t="str">
        <f t="shared" si="5"/>
        <v/>
      </c>
      <c r="J25" s="3" t="str">
        <f t="shared" si="6"/>
        <v/>
      </c>
      <c r="K25" s="3" t="str">
        <f t="shared" si="7"/>
        <v/>
      </c>
    </row>
    <row r="26" spans="1:11" ht="15.6" thickTop="1" thickBot="1" x14ac:dyDescent="0.35">
      <c r="A26" t="str">
        <f t="shared" si="8"/>
        <v>IF025</v>
      </c>
      <c r="B26" s="4" t="str">
        <f>IFERROR(VLOOKUP($A26, DataInput!$D:$E, 2, FALSE), "")</f>
        <v>IF;FI_25;1;</v>
      </c>
      <c r="C26" s="3" t="str">
        <f t="shared" si="0"/>
        <v>FI_25</v>
      </c>
      <c r="D26" s="16">
        <f t="shared" si="9"/>
        <v>1</v>
      </c>
      <c r="E26" s="3" t="str">
        <f t="shared" si="1"/>
        <v/>
      </c>
      <c r="F26" s="3" t="str">
        <f t="shared" si="2"/>
        <v/>
      </c>
      <c r="G26" s="3" t="str">
        <f t="shared" si="3"/>
        <v/>
      </c>
      <c r="H26" s="3" t="str">
        <f t="shared" si="4"/>
        <v/>
      </c>
      <c r="I26" s="3" t="str">
        <f t="shared" si="5"/>
        <v/>
      </c>
      <c r="J26" s="3" t="str">
        <f t="shared" si="6"/>
        <v/>
      </c>
      <c r="K26" s="3" t="str">
        <f t="shared" si="7"/>
        <v/>
      </c>
    </row>
    <row r="27" spans="1:11" ht="15.6" thickTop="1" thickBot="1" x14ac:dyDescent="0.35">
      <c r="A27" t="str">
        <f t="shared" si="8"/>
        <v>IF026</v>
      </c>
      <c r="B27" s="4" t="str">
        <f>IFERROR(VLOOKUP($A27, DataInput!$D:$E, 2, FALSE), "")</f>
        <v>IF;FI_26;2;</v>
      </c>
      <c r="C27" s="3" t="str">
        <f t="shared" si="0"/>
        <v>FI_26</v>
      </c>
      <c r="D27" s="16">
        <f t="shared" si="9"/>
        <v>2</v>
      </c>
      <c r="E27" s="3" t="str">
        <f t="shared" si="1"/>
        <v/>
      </c>
      <c r="F27" s="3" t="str">
        <f t="shared" si="2"/>
        <v/>
      </c>
      <c r="G27" s="3" t="str">
        <f t="shared" si="3"/>
        <v/>
      </c>
      <c r="H27" s="3" t="str">
        <f t="shared" si="4"/>
        <v/>
      </c>
      <c r="I27" s="3" t="str">
        <f t="shared" si="5"/>
        <v/>
      </c>
      <c r="J27" s="3" t="str">
        <f t="shared" si="6"/>
        <v/>
      </c>
      <c r="K27" s="3" t="str">
        <f t="shared" si="7"/>
        <v/>
      </c>
    </row>
    <row r="28" spans="1:11" ht="15.6" thickTop="1" thickBot="1" x14ac:dyDescent="0.35">
      <c r="A28" t="str">
        <f t="shared" si="8"/>
        <v>IF027</v>
      </c>
      <c r="B28" s="4" t="str">
        <f>IFERROR(VLOOKUP($A28, DataInput!$D:$E, 2, FALSE), "")</f>
        <v>IF;FI_27;1;</v>
      </c>
      <c r="C28" s="3" t="str">
        <f t="shared" si="0"/>
        <v>FI_27</v>
      </c>
      <c r="D28" s="16">
        <f t="shared" si="9"/>
        <v>1</v>
      </c>
      <c r="E28" s="3" t="str">
        <f t="shared" si="1"/>
        <v/>
      </c>
      <c r="F28" s="3" t="str">
        <f t="shared" si="2"/>
        <v/>
      </c>
      <c r="G28" s="3" t="str">
        <f t="shared" si="3"/>
        <v/>
      </c>
      <c r="H28" s="3" t="str">
        <f t="shared" si="4"/>
        <v/>
      </c>
      <c r="I28" s="3" t="str">
        <f t="shared" si="5"/>
        <v/>
      </c>
      <c r="J28" s="3" t="str">
        <f t="shared" si="6"/>
        <v/>
      </c>
      <c r="K28" s="3" t="str">
        <f t="shared" si="7"/>
        <v/>
      </c>
    </row>
    <row r="29" spans="1:11" ht="15.6" thickTop="1" thickBot="1" x14ac:dyDescent="0.35">
      <c r="A29" t="str">
        <f t="shared" si="8"/>
        <v>IF028</v>
      </c>
      <c r="B29" s="4" t="str">
        <f>IFERROR(VLOOKUP($A29, DataInput!$D:$E, 2, FALSE), "")</f>
        <v>IF;FI_28;4;</v>
      </c>
      <c r="C29" s="3" t="str">
        <f t="shared" si="0"/>
        <v>FI_28</v>
      </c>
      <c r="D29" s="16">
        <f t="shared" si="9"/>
        <v>4</v>
      </c>
      <c r="E29" s="3" t="str">
        <f t="shared" si="1"/>
        <v/>
      </c>
      <c r="F29" s="3" t="str">
        <f t="shared" si="2"/>
        <v/>
      </c>
      <c r="G29" s="3" t="str">
        <f t="shared" si="3"/>
        <v/>
      </c>
      <c r="H29" s="3" t="str">
        <f t="shared" si="4"/>
        <v/>
      </c>
      <c r="I29" s="3" t="str">
        <f t="shared" si="5"/>
        <v/>
      </c>
      <c r="J29" s="3" t="str">
        <f t="shared" si="6"/>
        <v/>
      </c>
      <c r="K29" s="3" t="str">
        <f t="shared" si="7"/>
        <v/>
      </c>
    </row>
    <row r="30" spans="1:11" ht="15.6" thickTop="1" thickBot="1" x14ac:dyDescent="0.35">
      <c r="A30" t="str">
        <f t="shared" si="8"/>
        <v>IF029</v>
      </c>
      <c r="B30" s="4" t="str">
        <f>IFERROR(VLOOKUP($A30, DataInput!$D:$E, 2, FALSE), "")</f>
        <v>IF;FI_29;1;</v>
      </c>
      <c r="C30" s="3" t="str">
        <f t="shared" si="0"/>
        <v>FI_29</v>
      </c>
      <c r="D30" s="16">
        <f t="shared" si="9"/>
        <v>1</v>
      </c>
      <c r="E30" s="3" t="str">
        <f t="shared" si="1"/>
        <v/>
      </c>
      <c r="F30" s="3" t="str">
        <f t="shared" si="2"/>
        <v/>
      </c>
      <c r="G30" s="3" t="str">
        <f t="shared" si="3"/>
        <v/>
      </c>
      <c r="H30" s="3" t="str">
        <f t="shared" si="4"/>
        <v/>
      </c>
      <c r="I30" s="3" t="str">
        <f t="shared" si="5"/>
        <v/>
      </c>
      <c r="J30" s="3" t="str">
        <f t="shared" si="6"/>
        <v/>
      </c>
      <c r="K30" s="3" t="str">
        <f t="shared" si="7"/>
        <v/>
      </c>
    </row>
    <row r="31" spans="1:11" ht="15.6" thickTop="1" thickBot="1" x14ac:dyDescent="0.35">
      <c r="A31" t="str">
        <f t="shared" si="8"/>
        <v>IF030</v>
      </c>
      <c r="B31" s="4" t="str">
        <f>IFERROR(VLOOKUP($A31, DataInput!$D:$E, 2, FALSE), "")</f>
        <v>IF;FI_30;1;</v>
      </c>
      <c r="C31" s="3" t="str">
        <f t="shared" si="0"/>
        <v>FI_30</v>
      </c>
      <c r="D31" s="16">
        <f t="shared" si="9"/>
        <v>1</v>
      </c>
      <c r="E31" s="3" t="str">
        <f t="shared" si="1"/>
        <v/>
      </c>
      <c r="F31" s="3" t="str">
        <f t="shared" si="2"/>
        <v/>
      </c>
      <c r="G31" s="3" t="str">
        <f t="shared" si="3"/>
        <v/>
      </c>
      <c r="H31" s="3" t="str">
        <f t="shared" si="4"/>
        <v/>
      </c>
      <c r="I31" s="3" t="str">
        <f t="shared" si="5"/>
        <v/>
      </c>
      <c r="J31" s="3" t="str">
        <f t="shared" si="6"/>
        <v/>
      </c>
      <c r="K31" s="3" t="str">
        <f t="shared" si="7"/>
        <v/>
      </c>
    </row>
    <row r="32" spans="1:11" ht="15.6" thickTop="1" thickBot="1" x14ac:dyDescent="0.35">
      <c r="A32" t="str">
        <f t="shared" si="8"/>
        <v>IF031</v>
      </c>
      <c r="B32" s="4" t="str">
        <f>IFERROR(VLOOKUP($A32, DataInput!$D:$E, 2, FALSE), "")</f>
        <v>IF;FI_31;2;</v>
      </c>
      <c r="C32" s="3" t="str">
        <f t="shared" si="0"/>
        <v>FI_31</v>
      </c>
      <c r="D32" s="16">
        <f t="shared" si="9"/>
        <v>2</v>
      </c>
      <c r="E32" s="3" t="str">
        <f t="shared" si="1"/>
        <v/>
      </c>
      <c r="F32" s="3" t="str">
        <f t="shared" si="2"/>
        <v/>
      </c>
      <c r="G32" s="3" t="str">
        <f t="shared" si="3"/>
        <v/>
      </c>
      <c r="H32" s="3" t="str">
        <f t="shared" si="4"/>
        <v/>
      </c>
      <c r="I32" s="3" t="str">
        <f t="shared" si="5"/>
        <v/>
      </c>
      <c r="J32" s="3" t="str">
        <f t="shared" si="6"/>
        <v/>
      </c>
      <c r="K32" s="3" t="str">
        <f t="shared" si="7"/>
        <v/>
      </c>
    </row>
    <row r="33" spans="1:11" ht="15.6" thickTop="1" thickBot="1" x14ac:dyDescent="0.35">
      <c r="A33" t="str">
        <f t="shared" si="8"/>
        <v>IF032</v>
      </c>
      <c r="B33" s="4" t="str">
        <f>IFERROR(VLOOKUP($A33, DataInput!$D:$E, 2, FALSE), "")</f>
        <v>IF;FI_32;2;</v>
      </c>
      <c r="C33" s="3" t="str">
        <f t="shared" si="0"/>
        <v>FI_32</v>
      </c>
      <c r="D33" s="16">
        <f t="shared" si="9"/>
        <v>2</v>
      </c>
      <c r="E33" s="3" t="str">
        <f t="shared" si="1"/>
        <v/>
      </c>
      <c r="F33" s="3" t="str">
        <f t="shared" si="2"/>
        <v/>
      </c>
      <c r="G33" s="3" t="str">
        <f t="shared" si="3"/>
        <v/>
      </c>
      <c r="H33" s="3" t="str">
        <f t="shared" si="4"/>
        <v/>
      </c>
      <c r="I33" s="3" t="str">
        <f t="shared" si="5"/>
        <v/>
      </c>
      <c r="J33" s="3" t="str">
        <f t="shared" si="6"/>
        <v/>
      </c>
      <c r="K33" s="3" t="str">
        <f t="shared" si="7"/>
        <v/>
      </c>
    </row>
    <row r="34" spans="1:11" ht="15.6" thickTop="1" thickBot="1" x14ac:dyDescent="0.35">
      <c r="A34" t="str">
        <f t="shared" si="8"/>
        <v>IF033</v>
      </c>
      <c r="B34" s="4" t="str">
        <f>IFERROR(VLOOKUP($A34, DataInput!$D:$E, 2, FALSE), "")</f>
        <v>IF;FI_33;2;</v>
      </c>
      <c r="C34" s="3" t="str">
        <f t="shared" si="0"/>
        <v>FI_33</v>
      </c>
      <c r="D34" s="16">
        <f t="shared" si="9"/>
        <v>2</v>
      </c>
      <c r="E34" s="3" t="str">
        <f t="shared" si="1"/>
        <v/>
      </c>
      <c r="F34" s="3" t="str">
        <f t="shared" si="2"/>
        <v/>
      </c>
      <c r="G34" s="3" t="str">
        <f t="shared" si="3"/>
        <v/>
      </c>
      <c r="H34" s="3" t="str">
        <f t="shared" si="4"/>
        <v/>
      </c>
      <c r="I34" s="3" t="str">
        <f t="shared" si="5"/>
        <v/>
      </c>
      <c r="J34" s="3" t="str">
        <f t="shared" si="6"/>
        <v/>
      </c>
      <c r="K34" s="3" t="str">
        <f t="shared" si="7"/>
        <v/>
      </c>
    </row>
    <row r="35" spans="1:11" ht="15.6" thickTop="1" thickBot="1" x14ac:dyDescent="0.35">
      <c r="A35" t="str">
        <f t="shared" si="8"/>
        <v>IF034</v>
      </c>
      <c r="B35" s="4" t="str">
        <f>IFERROR(VLOOKUP($A35, DataInput!$D:$E, 2, FALSE), "")</f>
        <v>IF;FI_34;3;</v>
      </c>
      <c r="C35" s="3" t="str">
        <f t="shared" si="0"/>
        <v>FI_34</v>
      </c>
      <c r="D35" s="16">
        <f t="shared" si="9"/>
        <v>3</v>
      </c>
      <c r="E35" s="3" t="str">
        <f t="shared" si="1"/>
        <v/>
      </c>
      <c r="F35" s="3" t="str">
        <f t="shared" si="2"/>
        <v/>
      </c>
      <c r="G35" s="3" t="str">
        <f t="shared" si="3"/>
        <v/>
      </c>
      <c r="H35" s="3" t="str">
        <f t="shared" si="4"/>
        <v/>
      </c>
      <c r="I35" s="3" t="str">
        <f t="shared" si="5"/>
        <v/>
      </c>
      <c r="J35" s="3" t="str">
        <f t="shared" si="6"/>
        <v/>
      </c>
      <c r="K35" s="3" t="str">
        <f t="shared" si="7"/>
        <v/>
      </c>
    </row>
    <row r="36" spans="1:11" ht="15.6" thickTop="1" thickBot="1" x14ac:dyDescent="0.35">
      <c r="A36" t="str">
        <f t="shared" si="8"/>
        <v>IF035</v>
      </c>
      <c r="B36" s="4" t="str">
        <f>IFERROR(VLOOKUP($A36, DataInput!$D:$E, 2, FALSE), "")</f>
        <v>IF;FI_35;3;</v>
      </c>
      <c r="C36" s="3" t="str">
        <f t="shared" si="0"/>
        <v>FI_35</v>
      </c>
      <c r="D36" s="16">
        <f t="shared" si="9"/>
        <v>3</v>
      </c>
      <c r="E36" s="3" t="str">
        <f t="shared" si="1"/>
        <v/>
      </c>
      <c r="F36" s="3" t="str">
        <f t="shared" si="2"/>
        <v/>
      </c>
      <c r="G36" s="3" t="str">
        <f t="shared" si="3"/>
        <v/>
      </c>
      <c r="H36" s="3" t="str">
        <f t="shared" si="4"/>
        <v/>
      </c>
      <c r="I36" s="3" t="str">
        <f t="shared" si="5"/>
        <v/>
      </c>
      <c r="J36" s="3" t="str">
        <f t="shared" si="6"/>
        <v/>
      </c>
      <c r="K36" s="3" t="str">
        <f t="shared" si="7"/>
        <v/>
      </c>
    </row>
    <row r="37" spans="1:11" ht="15.6" thickTop="1" thickBot="1" x14ac:dyDescent="0.35">
      <c r="A37" t="str">
        <f t="shared" si="8"/>
        <v>IF036</v>
      </c>
      <c r="B37" s="4" t="str">
        <f>IFERROR(VLOOKUP($A37, DataInput!$D:$E, 2, FALSE), "")</f>
        <v>IF;FI_36;2;</v>
      </c>
      <c r="C37" s="3" t="str">
        <f t="shared" si="0"/>
        <v>FI_36</v>
      </c>
      <c r="D37" s="16">
        <f t="shared" si="9"/>
        <v>2</v>
      </c>
      <c r="E37" s="3" t="str">
        <f t="shared" si="1"/>
        <v/>
      </c>
      <c r="F37" s="3" t="str">
        <f t="shared" si="2"/>
        <v/>
      </c>
      <c r="G37" s="3" t="str">
        <f t="shared" si="3"/>
        <v/>
      </c>
      <c r="H37" s="3" t="str">
        <f t="shared" si="4"/>
        <v/>
      </c>
      <c r="I37" s="3" t="str">
        <f t="shared" si="5"/>
        <v/>
      </c>
      <c r="J37" s="3" t="str">
        <f t="shared" si="6"/>
        <v/>
      </c>
      <c r="K37" s="3" t="str">
        <f t="shared" si="7"/>
        <v/>
      </c>
    </row>
    <row r="38" spans="1:11" ht="15.6" thickTop="1" thickBot="1" x14ac:dyDescent="0.35">
      <c r="A38" t="str">
        <f t="shared" si="8"/>
        <v>IF037</v>
      </c>
      <c r="B38" s="4" t="str">
        <f>IFERROR(VLOOKUP($A38, DataInput!$D:$E, 2, FALSE), "")</f>
        <v>IF;FI_37;2;</v>
      </c>
      <c r="C38" s="3" t="str">
        <f t="shared" si="0"/>
        <v>FI_37</v>
      </c>
      <c r="D38" s="16">
        <f t="shared" si="9"/>
        <v>2</v>
      </c>
      <c r="E38" s="3" t="str">
        <f t="shared" si="1"/>
        <v/>
      </c>
      <c r="F38" s="3" t="str">
        <f t="shared" si="2"/>
        <v/>
      </c>
      <c r="G38" s="3" t="str">
        <f t="shared" si="3"/>
        <v/>
      </c>
      <c r="H38" s="3" t="str">
        <f t="shared" si="4"/>
        <v/>
      </c>
      <c r="I38" s="3" t="str">
        <f t="shared" si="5"/>
        <v/>
      </c>
      <c r="J38" s="3" t="str">
        <f t="shared" si="6"/>
        <v/>
      </c>
      <c r="K38" s="3" t="str">
        <f t="shared" si="7"/>
        <v/>
      </c>
    </row>
    <row r="39" spans="1:11" ht="15.6" thickTop="1" thickBot="1" x14ac:dyDescent="0.35">
      <c r="A39" t="str">
        <f t="shared" si="8"/>
        <v>IF038</v>
      </c>
      <c r="B39" s="4" t="str">
        <f>IFERROR(VLOOKUP($A39, DataInput!$D:$E, 2, FALSE), "")</f>
        <v>IF;FI_38;2;</v>
      </c>
      <c r="C39" s="3" t="str">
        <f t="shared" si="0"/>
        <v>FI_38</v>
      </c>
      <c r="D39" s="16">
        <f t="shared" si="9"/>
        <v>2</v>
      </c>
      <c r="E39" s="3" t="str">
        <f t="shared" si="1"/>
        <v/>
      </c>
      <c r="F39" s="3" t="str">
        <f t="shared" si="2"/>
        <v/>
      </c>
      <c r="G39" s="3" t="str">
        <f t="shared" si="3"/>
        <v/>
      </c>
      <c r="H39" s="3" t="str">
        <f t="shared" si="4"/>
        <v/>
      </c>
      <c r="I39" s="3" t="str">
        <f t="shared" si="5"/>
        <v/>
      </c>
      <c r="J39" s="3" t="str">
        <f t="shared" si="6"/>
        <v/>
      </c>
      <c r="K39" s="3" t="str">
        <f t="shared" si="7"/>
        <v/>
      </c>
    </row>
    <row r="40" spans="1:11" ht="15.6" thickTop="1" thickBot="1" x14ac:dyDescent="0.35">
      <c r="A40" t="str">
        <f t="shared" si="8"/>
        <v>IF039</v>
      </c>
      <c r="B40" s="4" t="str">
        <f>IFERROR(VLOOKUP($A40, DataInput!$D:$E, 2, FALSE), "")</f>
        <v>IF;FI_39;3;</v>
      </c>
      <c r="C40" s="3" t="str">
        <f t="shared" si="0"/>
        <v>FI_39</v>
      </c>
      <c r="D40" s="16">
        <f t="shared" si="9"/>
        <v>3</v>
      </c>
      <c r="E40" s="3" t="str">
        <f t="shared" si="1"/>
        <v/>
      </c>
      <c r="F40" s="3" t="str">
        <f t="shared" si="2"/>
        <v/>
      </c>
      <c r="G40" s="3" t="str">
        <f t="shared" si="3"/>
        <v/>
      </c>
      <c r="H40" s="3" t="str">
        <f t="shared" si="4"/>
        <v/>
      </c>
      <c r="I40" s="3" t="str">
        <f t="shared" si="5"/>
        <v/>
      </c>
      <c r="J40" s="3" t="str">
        <f t="shared" si="6"/>
        <v/>
      </c>
      <c r="K40" s="3" t="str">
        <f t="shared" si="7"/>
        <v/>
      </c>
    </row>
    <row r="41" spans="1:11" ht="15.6" thickTop="1" thickBot="1" x14ac:dyDescent="0.35">
      <c r="A41" t="str">
        <f t="shared" si="8"/>
        <v>IF040</v>
      </c>
      <c r="B41" s="4" t="str">
        <f>IFERROR(VLOOKUP($A41, DataInput!$D:$E, 2, FALSE), "")</f>
        <v>IF;FI_40;1;</v>
      </c>
      <c r="C41" s="3" t="str">
        <f t="shared" si="0"/>
        <v>FI_40</v>
      </c>
      <c r="D41" s="16">
        <f t="shared" si="9"/>
        <v>1</v>
      </c>
      <c r="E41" s="3" t="str">
        <f t="shared" si="1"/>
        <v/>
      </c>
      <c r="F41" s="3" t="str">
        <f t="shared" si="2"/>
        <v/>
      </c>
      <c r="G41" s="3" t="str">
        <f t="shared" si="3"/>
        <v/>
      </c>
      <c r="H41" s="3" t="str">
        <f t="shared" si="4"/>
        <v/>
      </c>
      <c r="I41" s="3" t="str">
        <f t="shared" si="5"/>
        <v/>
      </c>
      <c r="J41" s="3" t="str">
        <f t="shared" si="6"/>
        <v/>
      </c>
      <c r="K41" s="3" t="str">
        <f t="shared" si="7"/>
        <v/>
      </c>
    </row>
    <row r="42" spans="1:11" ht="15.6" thickTop="1" thickBot="1" x14ac:dyDescent="0.35">
      <c r="A42" t="str">
        <f t="shared" si="8"/>
        <v>IF041</v>
      </c>
      <c r="B42" s="4" t="str">
        <f>IFERROR(VLOOKUP($A42, DataInput!$D:$E, 2, FALSE), "")</f>
        <v>IF;FI_41;2;</v>
      </c>
      <c r="C42" s="3" t="str">
        <f t="shared" si="0"/>
        <v>FI_41</v>
      </c>
      <c r="D42" s="16">
        <f t="shared" si="9"/>
        <v>2</v>
      </c>
      <c r="E42" s="3" t="str">
        <f t="shared" si="1"/>
        <v/>
      </c>
      <c r="F42" s="3" t="str">
        <f t="shared" si="2"/>
        <v/>
      </c>
      <c r="G42" s="3" t="str">
        <f t="shared" si="3"/>
        <v/>
      </c>
      <c r="H42" s="3" t="str">
        <f t="shared" si="4"/>
        <v/>
      </c>
      <c r="I42" s="3" t="str">
        <f t="shared" si="5"/>
        <v/>
      </c>
      <c r="J42" s="3" t="str">
        <f t="shared" si="6"/>
        <v/>
      </c>
      <c r="K42" s="3" t="str">
        <f t="shared" si="7"/>
        <v/>
      </c>
    </row>
    <row r="43" spans="1:11" ht="15.6" thickTop="1" thickBot="1" x14ac:dyDescent="0.35">
      <c r="A43" t="str">
        <f t="shared" si="8"/>
        <v>IF042</v>
      </c>
      <c r="B43" s="4" t="str">
        <f>IFERROR(VLOOKUP($A43, DataInput!$D:$E, 2, FALSE), "")</f>
        <v>IF;FI_42;2;</v>
      </c>
      <c r="C43" s="3" t="str">
        <f t="shared" si="0"/>
        <v>FI_42</v>
      </c>
      <c r="D43" s="16">
        <f t="shared" si="9"/>
        <v>2</v>
      </c>
      <c r="E43" s="3" t="str">
        <f t="shared" si="1"/>
        <v/>
      </c>
      <c r="F43" s="3" t="str">
        <f t="shared" si="2"/>
        <v/>
      </c>
      <c r="G43" s="3" t="str">
        <f t="shared" si="3"/>
        <v/>
      </c>
      <c r="H43" s="3" t="str">
        <f t="shared" si="4"/>
        <v/>
      </c>
      <c r="I43" s="3" t="str">
        <f t="shared" si="5"/>
        <v/>
      </c>
      <c r="J43" s="3" t="str">
        <f t="shared" si="6"/>
        <v/>
      </c>
      <c r="K43" s="3" t="str">
        <f t="shared" si="7"/>
        <v/>
      </c>
    </row>
    <row r="44" spans="1:11" ht="15.6" thickTop="1" thickBot="1" x14ac:dyDescent="0.35">
      <c r="A44" t="str">
        <f t="shared" si="8"/>
        <v>IF043</v>
      </c>
      <c r="B44" s="4" t="str">
        <f>IFERROR(VLOOKUP($A44, DataInput!$D:$E, 2, FALSE), "")</f>
        <v>IF;FI_43;2;</v>
      </c>
      <c r="C44" s="3" t="str">
        <f t="shared" si="0"/>
        <v>FI_43</v>
      </c>
      <c r="D44" s="16">
        <f t="shared" si="9"/>
        <v>2</v>
      </c>
      <c r="E44" s="3" t="str">
        <f t="shared" si="1"/>
        <v/>
      </c>
      <c r="F44" s="3" t="str">
        <f t="shared" si="2"/>
        <v/>
      </c>
      <c r="G44" s="3" t="str">
        <f t="shared" si="3"/>
        <v/>
      </c>
      <c r="H44" s="3" t="str">
        <f t="shared" si="4"/>
        <v/>
      </c>
      <c r="I44" s="3" t="str">
        <f t="shared" si="5"/>
        <v/>
      </c>
      <c r="J44" s="3" t="str">
        <f t="shared" si="6"/>
        <v/>
      </c>
      <c r="K44" s="3" t="str">
        <f t="shared" si="7"/>
        <v/>
      </c>
    </row>
    <row r="45" spans="1:11" ht="15.6" thickTop="1" thickBot="1" x14ac:dyDescent="0.35">
      <c r="A45" t="str">
        <f t="shared" si="8"/>
        <v>IF044</v>
      </c>
      <c r="B45" s="4" t="str">
        <f>IFERROR(VLOOKUP($A45, DataInput!$D:$E, 2, FALSE), "")</f>
        <v>IF;FI_44;4;</v>
      </c>
      <c r="C45" s="3" t="str">
        <f t="shared" si="0"/>
        <v>FI_44</v>
      </c>
      <c r="D45" s="16">
        <f t="shared" si="9"/>
        <v>4</v>
      </c>
      <c r="E45" s="3" t="str">
        <f t="shared" si="1"/>
        <v/>
      </c>
      <c r="F45" s="3" t="str">
        <f t="shared" si="2"/>
        <v/>
      </c>
      <c r="G45" s="3" t="str">
        <f t="shared" si="3"/>
        <v/>
      </c>
      <c r="H45" s="3" t="str">
        <f t="shared" si="4"/>
        <v/>
      </c>
      <c r="I45" s="3" t="str">
        <f t="shared" si="5"/>
        <v/>
      </c>
      <c r="J45" s="3" t="str">
        <f t="shared" si="6"/>
        <v/>
      </c>
      <c r="K45" s="3" t="str">
        <f t="shared" si="7"/>
        <v/>
      </c>
    </row>
    <row r="46" spans="1:11" ht="15.6" thickTop="1" thickBot="1" x14ac:dyDescent="0.35">
      <c r="A46" t="str">
        <f t="shared" si="8"/>
        <v>IF045</v>
      </c>
      <c r="B46" s="4" t="str">
        <f>IFERROR(VLOOKUP($A46, DataInput!$D:$E, 2, FALSE), "")</f>
        <v>IF;FI_45;2;</v>
      </c>
      <c r="C46" s="3" t="str">
        <f t="shared" si="0"/>
        <v>FI_45</v>
      </c>
      <c r="D46" s="16">
        <f t="shared" si="9"/>
        <v>2</v>
      </c>
      <c r="E46" s="3" t="str">
        <f t="shared" si="1"/>
        <v/>
      </c>
      <c r="F46" s="3" t="str">
        <f t="shared" si="2"/>
        <v/>
      </c>
      <c r="G46" s="3" t="str">
        <f t="shared" si="3"/>
        <v/>
      </c>
      <c r="H46" s="3" t="str">
        <f t="shared" si="4"/>
        <v/>
      </c>
      <c r="I46" s="3" t="str">
        <f t="shared" si="5"/>
        <v/>
      </c>
      <c r="J46" s="3" t="str">
        <f t="shared" si="6"/>
        <v/>
      </c>
      <c r="K46" s="3" t="str">
        <f t="shared" si="7"/>
        <v/>
      </c>
    </row>
    <row r="47" spans="1:11" ht="15.6" thickTop="1" thickBot="1" x14ac:dyDescent="0.35">
      <c r="A47" t="str">
        <f t="shared" si="8"/>
        <v>IF046</v>
      </c>
      <c r="B47" s="4" t="str">
        <f>IFERROR(VLOOKUP($A47, DataInput!$D:$E, 2, FALSE), "")</f>
        <v>IF;FI_46;2;</v>
      </c>
      <c r="C47" s="3" t="str">
        <f t="shared" si="0"/>
        <v>FI_46</v>
      </c>
      <c r="D47" s="16">
        <f t="shared" si="9"/>
        <v>2</v>
      </c>
      <c r="E47" s="3" t="str">
        <f t="shared" si="1"/>
        <v/>
      </c>
      <c r="F47" s="3" t="str">
        <f t="shared" si="2"/>
        <v/>
      </c>
      <c r="G47" s="3" t="str">
        <f t="shared" si="3"/>
        <v/>
      </c>
      <c r="H47" s="3" t="str">
        <f t="shared" si="4"/>
        <v/>
      </c>
      <c r="I47" s="3" t="str">
        <f t="shared" si="5"/>
        <v/>
      </c>
      <c r="J47" s="3" t="str">
        <f t="shared" si="6"/>
        <v/>
      </c>
      <c r="K47" s="3" t="str">
        <f t="shared" si="7"/>
        <v/>
      </c>
    </row>
    <row r="48" spans="1:11" ht="15.6" thickTop="1" thickBot="1" x14ac:dyDescent="0.35">
      <c r="A48" t="str">
        <f t="shared" si="8"/>
        <v>IF047</v>
      </c>
      <c r="B48" s="4" t="str">
        <f>IFERROR(VLOOKUP($A48, DataInput!$D:$E, 2, FALSE), "")</f>
        <v>IF;FI_47;2;</v>
      </c>
      <c r="C48" s="3" t="str">
        <f t="shared" si="0"/>
        <v>FI_47</v>
      </c>
      <c r="D48" s="16">
        <f t="shared" si="9"/>
        <v>2</v>
      </c>
      <c r="E48" s="3" t="str">
        <f t="shared" si="1"/>
        <v/>
      </c>
      <c r="F48" s="3" t="str">
        <f t="shared" si="2"/>
        <v/>
      </c>
      <c r="G48" s="3" t="str">
        <f t="shared" si="3"/>
        <v/>
      </c>
      <c r="H48" s="3" t="str">
        <f t="shared" si="4"/>
        <v/>
      </c>
      <c r="I48" s="3" t="str">
        <f t="shared" si="5"/>
        <v/>
      </c>
      <c r="J48" s="3" t="str">
        <f t="shared" si="6"/>
        <v/>
      </c>
      <c r="K48" s="3" t="str">
        <f t="shared" si="7"/>
        <v/>
      </c>
    </row>
    <row r="49" spans="1:11" ht="15.6" thickTop="1" thickBot="1" x14ac:dyDescent="0.35">
      <c r="A49" t="str">
        <f t="shared" si="8"/>
        <v>IF048</v>
      </c>
      <c r="B49" s="4" t="str">
        <f>IFERROR(VLOOKUP($A49, DataInput!$D:$E, 2, FALSE), "")</f>
        <v>IF;FI_48;3;</v>
      </c>
      <c r="C49" s="3" t="str">
        <f t="shared" si="0"/>
        <v>FI_48</v>
      </c>
      <c r="D49" s="16">
        <f t="shared" si="9"/>
        <v>3</v>
      </c>
      <c r="E49" s="3" t="str">
        <f t="shared" si="1"/>
        <v/>
      </c>
      <c r="F49" s="3" t="str">
        <f t="shared" si="2"/>
        <v/>
      </c>
      <c r="G49" s="3" t="str">
        <f t="shared" si="3"/>
        <v/>
      </c>
      <c r="H49" s="3" t="str">
        <f t="shared" si="4"/>
        <v/>
      </c>
      <c r="I49" s="3" t="str">
        <f t="shared" si="5"/>
        <v/>
      </c>
      <c r="J49" s="3" t="str">
        <f t="shared" si="6"/>
        <v/>
      </c>
      <c r="K49" s="3" t="str">
        <f t="shared" si="7"/>
        <v/>
      </c>
    </row>
    <row r="50" spans="1:11" ht="15.6" thickTop="1" thickBot="1" x14ac:dyDescent="0.35">
      <c r="A50" t="str">
        <f t="shared" si="8"/>
        <v>IF049</v>
      </c>
      <c r="B50" s="4" t="str">
        <f>IFERROR(VLOOKUP($A50, DataInput!$D:$E, 2, FALSE), "")</f>
        <v>IF;FI_49;2;</v>
      </c>
      <c r="C50" s="3" t="str">
        <f t="shared" si="0"/>
        <v>FI_49</v>
      </c>
      <c r="D50" s="16">
        <f t="shared" si="9"/>
        <v>2</v>
      </c>
      <c r="E50" s="3" t="str">
        <f t="shared" si="1"/>
        <v/>
      </c>
      <c r="F50" s="3" t="str">
        <f t="shared" si="2"/>
        <v/>
      </c>
      <c r="G50" s="3" t="str">
        <f t="shared" si="3"/>
        <v/>
      </c>
      <c r="H50" s="3" t="str">
        <f t="shared" si="4"/>
        <v/>
      </c>
      <c r="I50" s="3" t="str">
        <f t="shared" si="5"/>
        <v/>
      </c>
      <c r="J50" s="3" t="str">
        <f t="shared" si="6"/>
        <v/>
      </c>
      <c r="K50" s="3" t="str">
        <f t="shared" si="7"/>
        <v/>
      </c>
    </row>
    <row r="51" spans="1:11" ht="15.6" thickTop="1" thickBot="1" x14ac:dyDescent="0.35">
      <c r="A51" t="str">
        <f t="shared" si="8"/>
        <v>IF050</v>
      </c>
      <c r="B51" s="4" t="str">
        <f>IFERROR(VLOOKUP($A51, DataInput!$D:$E, 2, FALSE), "")</f>
        <v>IF;FI_50;2;</v>
      </c>
      <c r="C51" s="3" t="str">
        <f t="shared" si="0"/>
        <v>FI_50</v>
      </c>
      <c r="D51" s="16">
        <f t="shared" si="9"/>
        <v>2</v>
      </c>
      <c r="E51" s="3" t="str">
        <f t="shared" si="1"/>
        <v/>
      </c>
      <c r="F51" s="3" t="str">
        <f t="shared" si="2"/>
        <v/>
      </c>
      <c r="G51" s="3" t="str">
        <f t="shared" si="3"/>
        <v/>
      </c>
      <c r="H51" s="3" t="str">
        <f t="shared" si="4"/>
        <v/>
      </c>
      <c r="I51" s="3" t="str">
        <f t="shared" si="5"/>
        <v/>
      </c>
      <c r="J51" s="3" t="str">
        <f t="shared" si="6"/>
        <v/>
      </c>
      <c r="K51" s="3" t="str">
        <f t="shared" si="7"/>
        <v/>
      </c>
    </row>
    <row r="52" spans="1:11" ht="15" thickTop="1" x14ac:dyDescent="0.3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717CE-3C5C-4027-AE4E-A2612D8CAECE}">
  <dimension ref="A1:K52"/>
  <sheetViews>
    <sheetView workbookViewId="0"/>
  </sheetViews>
  <sheetFormatPr defaultRowHeight="14.4" x14ac:dyDescent="0.3"/>
  <cols>
    <col min="2" max="2" width="53.6640625" bestFit="1" customWidth="1"/>
    <col min="7" max="7" width="17.21875" bestFit="1" customWidth="1"/>
  </cols>
  <sheetData>
    <row r="1" spans="1:11" ht="15" thickBot="1" x14ac:dyDescent="0.35">
      <c r="A1" t="s">
        <v>92</v>
      </c>
      <c r="B1" s="4" t="str">
        <f>IFERROR(VLOOKUP($A1, DataInput!$D:$E, 2, FALSE), "")</f>
        <v>SS;PersonID;Active;BestQuality;Separation;Desire to reconnect;</v>
      </c>
      <c r="C1" s="3" t="str">
        <f>IFERROR(
  MID(B1,
    FIND("♦", SUBSTITUTE(B1, ";", "♦", 1)) + 1,
    FIND("♦", SUBSTITUTE(B1, ";", "♦", 2)) - FIND("♦", SUBSTITUTE(B1, ";", "♦", 1)) - 1
  ),
  ""
)</f>
        <v>PersonID</v>
      </c>
      <c r="D1" s="3" t="str">
        <f>IFERROR(
  MID(B1,
    FIND("♦", SUBSTITUTE(B1, ";", "♦", 2)) + 1,
    FIND("♦", SUBSTITUTE(B1, ";", "♦", 3)) - FIND("♦", SUBSTITUTE(B1, ";", "♦", 2)) - 1
  ),
  ""
)</f>
        <v>Active</v>
      </c>
      <c r="E1" s="3" t="str">
        <f>IFERROR(
  MID(B1,
    FIND("♦", SUBSTITUTE(B1, ";", "♦", 3)) + 1,
    FIND("♦", SUBSTITUTE(B1, ";", "♦", 4)) - FIND("♦", SUBSTITUTE(B1, ";", "♦", 3)) - 1
  ),
  ""
)</f>
        <v>BestQuality</v>
      </c>
      <c r="F1" s="3" t="str">
        <f>IFERROR(
  MID(B1,
    FIND("♦", SUBSTITUTE(B1, ";", "♦", 4)) + 1,
    FIND("♦", SUBSTITUTE(B1, ";", "♦", 5)) - FIND("♦", SUBSTITUTE(B1, ";", "♦", 4)) - 1
  ),
  ""
)</f>
        <v>Separation</v>
      </c>
      <c r="G1" s="3" t="str">
        <f>IFERROR(
  MID(B1,
    FIND("♦", SUBSTITUTE(B1, ";", "♦", 5)) + 1,
    FIND("♦", SUBSTITUTE(B1, ";", "♦", 6)) - FIND("♦", SUBSTITUTE(B1, ";", "♦", 5)) - 1
  ),
  ""
)</f>
        <v>Desire to reconnect</v>
      </c>
      <c r="H1" s="3" t="str">
        <f>IFERROR(
  MID(B1,
    FIND("♦", SUBSTITUTE(B1, ";", "♦", 6)) + 1,
    FIND("♦", SUBSTITUTE(B1, ";", "♦", 7)) - FIND("♦", SUBSTITUTE(B1, ";", "♦", 6)) - 1
  ),
  ""
)</f>
        <v/>
      </c>
      <c r="I1" s="3" t="str">
        <f>IFERROR(
  MID(B1,
    FIND("♦", SUBSTITUTE(B1, ";", "♦", 7)) + 1,
    FIND("♦", SUBSTITUTE(B1, ";", "♦", 8)) - FIND("♦", SUBSTITUTE(B1, ";", "♦", 7)) - 1
  ),
  ""
)</f>
        <v/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</row>
    <row r="2" spans="1:11" ht="15.6" thickTop="1" thickBot="1" x14ac:dyDescent="0.35">
      <c r="A2" t="str">
        <f>"ML" &amp; TEXT(ROW(A2)-1, "000")</f>
        <v>ML001</v>
      </c>
      <c r="B2" s="4" t="str">
        <f>IFERROR(VLOOKUP($A2, DataInput!$D:$E, 2, FALSE), "")</f>
        <v>ML;P001;Yes;0;NR;NR;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P001</v>
      </c>
      <c r="D2" s="3" t="str">
        <f t="shared" ref="D2:D51" si="1">IFERROR(
  MID(B2,
    FIND("♦", SUBSTITUTE(B2, ";", "♦", 2)) + 1,
    FIND("♦", SUBSTITUTE(B2, ";", "♦", 3)) - FIND("♦", SUBSTITUTE(B2, ";", "♦", 2)) - 1
  ),
  ""
)</f>
        <v>Yes</v>
      </c>
      <c r="E2" s="3" t="str">
        <f t="shared" ref="E2:E51" si="2">IFERROR(
  MID(B2,
    FIND("♦", SUBSTITUTE(B2, ";", "♦", 3)) + 1,
    FIND("♦", SUBSTITUTE(B2, ";", "♦", 4)) - FIND("♦", SUBSTITUTE(B2, ";", "♦", 3)) - 1
  ),
  ""
)</f>
        <v>0</v>
      </c>
      <c r="F2" s="3" t="str">
        <f t="shared" ref="F2:F51" si="3">IFERROR(
  MID(B2,
    FIND("♦", SUBSTITUTE(B2, ";", "♦", 4)) + 1,
    FIND("♦", SUBSTITUTE(B2, ";", "♦", 5)) - FIND("♦", SUBSTITUTE(B2, ";", "♦", 4)) - 1
  ),
  ""
)</f>
        <v>NR</v>
      </c>
      <c r="G2" s="3" t="str">
        <f t="shared" ref="G2:G51" si="4">IFERROR(
  MID(B2,
    FIND("♦", SUBSTITUTE(B2, ";", "♦", 5)) + 1,
    FIND("♦", SUBSTITUTE(B2, ";", "♦", 6)) - FIND("♦", SUBSTITUTE(B2, ";", "♦", 5)) - 1
  ),
  ""
)</f>
        <v>NR</v>
      </c>
      <c r="H2" s="3" t="str">
        <f t="shared" ref="H2:H51" si="5">IFERROR(
  MID(B2,
    FIND("♦", SUBSTITUTE(B2, ";", "♦", 6)) + 1,
    FIND("♦", SUBSTITUTE(B2, ";", "♦", 7)) - FIND("♦", SUBSTITUTE(B2, ";", "♦", 6)) - 1
  ),
  ""
)</f>
        <v/>
      </c>
      <c r="I2" s="3" t="str">
        <f t="shared" ref="I2:I51" si="6">IFERROR(
  MID(B2,
    FIND("♦", SUBSTITUTE(B2, ";", "♦", 7)) + 1,
    FIND("♦", SUBSTITUTE(B2, ";", "♦", 8)) - FIND("♦", SUBSTITUTE(B2, ";", "♦", 7)) - 1
  ),
  ""
)</f>
        <v/>
      </c>
      <c r="J2" s="3" t="str">
        <f t="shared" ref="J2:J51" si="7">IFERROR(
  MID(B2,
    FIND("♦", SUBSTITUTE(B2, ";", "♦", 8)) + 1,
    FIND("♦", SUBSTITUTE(B2, ";", "♦", 9)) - FIND("♦", SUBSTITUTE(B2, ";", "♦", 8)) - 1
  ),
  ""
)</f>
        <v/>
      </c>
      <c r="K2" s="3" t="str">
        <f t="shared" ref="K2:K51" si="8">IFERROR(
  MID(B2,
    FIND("♦", SUBSTITUTE(B2, ";", "♦", 9)) + 1,
    FIND("♦", SUBSTITUTE(B2, ";", "♦", 10)) - FIND("♦", SUBSTITUTE(B2, ";", "♦", 9)) - 1
  ),
  ""
)</f>
        <v/>
      </c>
    </row>
    <row r="3" spans="1:11" ht="15.6" thickTop="1" thickBot="1" x14ac:dyDescent="0.35">
      <c r="A3" t="str">
        <f t="shared" ref="A3:A51" si="9">"ML" &amp; TEXT(ROW(A3)-1, "000")</f>
        <v>ML002</v>
      </c>
      <c r="B3" s="4" t="str">
        <f>IFERROR(VLOOKUP($A3, DataInput!$D:$E, 2, FALSE), "")</f>
        <v>ML;P002;Fading;0;NR;NR;</v>
      </c>
      <c r="C3" s="3" t="str">
        <f t="shared" si="0"/>
        <v>P002</v>
      </c>
      <c r="D3" s="3" t="str">
        <f t="shared" si="1"/>
        <v>Fading</v>
      </c>
      <c r="E3" s="3" t="str">
        <f t="shared" si="2"/>
        <v>0</v>
      </c>
      <c r="F3" s="3" t="str">
        <f t="shared" si="3"/>
        <v>NR</v>
      </c>
      <c r="G3" s="3" t="str">
        <f t="shared" si="4"/>
        <v>NR</v>
      </c>
      <c r="H3" s="3" t="str">
        <f t="shared" si="5"/>
        <v/>
      </c>
      <c r="I3" s="3" t="str">
        <f t="shared" si="6"/>
        <v/>
      </c>
      <c r="J3" s="3" t="str">
        <f t="shared" si="7"/>
        <v/>
      </c>
      <c r="K3" s="3" t="str">
        <f t="shared" si="8"/>
        <v/>
      </c>
    </row>
    <row r="4" spans="1:11" ht="15.6" thickTop="1" thickBot="1" x14ac:dyDescent="0.35">
      <c r="A4" t="str">
        <f t="shared" si="9"/>
        <v>ML003</v>
      </c>
      <c r="B4" s="4" t="str">
        <f>IFERROR(VLOOKUP($A4, DataInput!$D:$E, 2, FALSE), "")</f>
        <v>ML;P003;Yes;2;2;1;</v>
      </c>
      <c r="C4" s="3" t="str">
        <f t="shared" si="0"/>
        <v>P003</v>
      </c>
      <c r="D4" s="3" t="str">
        <f t="shared" si="1"/>
        <v>Yes</v>
      </c>
      <c r="E4" s="3" t="str">
        <f t="shared" si="2"/>
        <v>2</v>
      </c>
      <c r="F4" s="3" t="str">
        <f t="shared" si="3"/>
        <v>2</v>
      </c>
      <c r="G4" s="3" t="str">
        <f t="shared" si="4"/>
        <v>1</v>
      </c>
      <c r="H4" s="3" t="str">
        <f t="shared" si="5"/>
        <v/>
      </c>
      <c r="I4" s="3" t="str">
        <f t="shared" si="6"/>
        <v/>
      </c>
      <c r="J4" s="3" t="str">
        <f t="shared" si="7"/>
        <v/>
      </c>
      <c r="K4" s="3" t="str">
        <f t="shared" si="8"/>
        <v/>
      </c>
    </row>
    <row r="5" spans="1:11" ht="15.6" thickTop="1" thickBot="1" x14ac:dyDescent="0.35">
      <c r="A5" t="str">
        <f t="shared" si="9"/>
        <v>ML004</v>
      </c>
      <c r="B5" s="4" t="str">
        <f>IFERROR(VLOOKUP($A5, DataInput!$D:$E, 2, FALSE), "")</f>
        <v>ML;P004;Fading;3;3;3;</v>
      </c>
      <c r="C5" s="3" t="str">
        <f t="shared" si="0"/>
        <v>P004</v>
      </c>
      <c r="D5" s="3" t="str">
        <f t="shared" si="1"/>
        <v>Fading</v>
      </c>
      <c r="E5" s="3" t="str">
        <f t="shared" si="2"/>
        <v>3</v>
      </c>
      <c r="F5" s="3" t="str">
        <f t="shared" si="3"/>
        <v>3</v>
      </c>
      <c r="G5" s="3" t="str">
        <f t="shared" si="4"/>
        <v>3</v>
      </c>
      <c r="H5" s="3" t="str">
        <f t="shared" si="5"/>
        <v/>
      </c>
      <c r="I5" s="3" t="str">
        <f t="shared" si="6"/>
        <v/>
      </c>
      <c r="J5" s="3" t="str">
        <f t="shared" si="7"/>
        <v/>
      </c>
      <c r="K5" s="3" t="str">
        <f t="shared" si="8"/>
        <v/>
      </c>
    </row>
    <row r="6" spans="1:11" ht="15.6" thickTop="1" thickBot="1" x14ac:dyDescent="0.35">
      <c r="A6" t="str">
        <f t="shared" si="9"/>
        <v>ML005</v>
      </c>
      <c r="B6" s="4" t="str">
        <f>IFERROR(VLOOKUP($A6, DataInput!$D:$E, 2, FALSE), "")</f>
        <v/>
      </c>
      <c r="C6" s="3" t="str">
        <f t="shared" si="0"/>
        <v/>
      </c>
      <c r="D6" s="3" t="str">
        <f t="shared" si="1"/>
        <v/>
      </c>
      <c r="E6" s="3" t="str">
        <f t="shared" si="2"/>
        <v/>
      </c>
      <c r="F6" s="3" t="str">
        <f t="shared" si="3"/>
        <v/>
      </c>
      <c r="G6" s="3" t="str">
        <f t="shared" si="4"/>
        <v/>
      </c>
      <c r="H6" s="3" t="str">
        <f t="shared" si="5"/>
        <v/>
      </c>
      <c r="I6" s="3" t="str">
        <f t="shared" si="6"/>
        <v/>
      </c>
      <c r="J6" s="3" t="str">
        <f t="shared" si="7"/>
        <v/>
      </c>
      <c r="K6" s="3" t="str">
        <f t="shared" si="8"/>
        <v/>
      </c>
    </row>
    <row r="7" spans="1:11" ht="15.6" thickTop="1" thickBot="1" x14ac:dyDescent="0.35">
      <c r="A7" t="str">
        <f t="shared" si="9"/>
        <v>ML006</v>
      </c>
      <c r="B7" s="4" t="str">
        <f>IFERROR(VLOOKUP($A7, DataInput!$D:$E, 2, FALSE), "")</f>
        <v/>
      </c>
      <c r="C7" s="3" t="str">
        <f t="shared" si="0"/>
        <v/>
      </c>
      <c r="D7" s="3" t="str">
        <f t="shared" si="1"/>
        <v/>
      </c>
      <c r="E7" s="3" t="str">
        <f t="shared" si="2"/>
        <v/>
      </c>
      <c r="F7" s="3" t="str">
        <f t="shared" si="3"/>
        <v/>
      </c>
      <c r="G7" s="3" t="str">
        <f t="shared" si="4"/>
        <v/>
      </c>
      <c r="H7" s="3" t="str">
        <f t="shared" si="5"/>
        <v/>
      </c>
      <c r="I7" s="3" t="str">
        <f t="shared" si="6"/>
        <v/>
      </c>
      <c r="J7" s="3" t="str">
        <f t="shared" si="7"/>
        <v/>
      </c>
      <c r="K7" s="3" t="str">
        <f t="shared" si="8"/>
        <v/>
      </c>
    </row>
    <row r="8" spans="1:11" ht="15.6" thickTop="1" thickBot="1" x14ac:dyDescent="0.35">
      <c r="A8" t="str">
        <f t="shared" si="9"/>
        <v>ML007</v>
      </c>
      <c r="B8" s="4" t="str">
        <f>IFERROR(VLOOKUP($A8, DataInput!$D:$E, 2, FALSE), "")</f>
        <v/>
      </c>
      <c r="C8" s="3" t="str">
        <f t="shared" si="0"/>
        <v/>
      </c>
      <c r="D8" s="3" t="str">
        <f t="shared" si="1"/>
        <v/>
      </c>
      <c r="E8" s="3" t="str">
        <f t="shared" si="2"/>
        <v/>
      </c>
      <c r="F8" s="3" t="str">
        <f t="shared" si="3"/>
        <v/>
      </c>
      <c r="G8" s="3" t="str">
        <f t="shared" si="4"/>
        <v/>
      </c>
      <c r="H8" s="3" t="str">
        <f t="shared" si="5"/>
        <v/>
      </c>
      <c r="I8" s="3" t="str">
        <f t="shared" si="6"/>
        <v/>
      </c>
      <c r="J8" s="3" t="str">
        <f t="shared" si="7"/>
        <v/>
      </c>
      <c r="K8" s="3" t="str">
        <f t="shared" si="8"/>
        <v/>
      </c>
    </row>
    <row r="9" spans="1:11" ht="15.6" thickTop="1" thickBot="1" x14ac:dyDescent="0.35">
      <c r="A9" t="str">
        <f t="shared" si="9"/>
        <v>ML008</v>
      </c>
      <c r="B9" s="4" t="str">
        <f>IFERROR(VLOOKUP($A9, DataInput!$D:$E, 2, FALSE), "")</f>
        <v/>
      </c>
      <c r="C9" s="3" t="str">
        <f t="shared" si="0"/>
        <v/>
      </c>
      <c r="D9" s="3" t="str">
        <f t="shared" si="1"/>
        <v/>
      </c>
      <c r="E9" s="3" t="str">
        <f t="shared" si="2"/>
        <v/>
      </c>
      <c r="F9" s="3" t="str">
        <f t="shared" si="3"/>
        <v/>
      </c>
      <c r="G9" s="3" t="str">
        <f t="shared" si="4"/>
        <v/>
      </c>
      <c r="H9" s="3" t="str">
        <f t="shared" si="5"/>
        <v/>
      </c>
      <c r="I9" s="3" t="str">
        <f t="shared" si="6"/>
        <v/>
      </c>
      <c r="J9" s="3" t="str">
        <f t="shared" si="7"/>
        <v/>
      </c>
      <c r="K9" s="3" t="str">
        <f t="shared" si="8"/>
        <v/>
      </c>
    </row>
    <row r="10" spans="1:11" ht="15.6" thickTop="1" thickBot="1" x14ac:dyDescent="0.35">
      <c r="A10" t="str">
        <f t="shared" si="9"/>
        <v>ML009</v>
      </c>
      <c r="B10" s="4" t="str">
        <f>IFERROR(VLOOKUP($A10, DataInput!$D:$E, 2, FALSE), "")</f>
        <v/>
      </c>
      <c r="C10" s="3" t="str">
        <f t="shared" si="0"/>
        <v/>
      </c>
      <c r="D10" s="3" t="str">
        <f t="shared" si="1"/>
        <v/>
      </c>
      <c r="E10" s="3" t="str">
        <f t="shared" si="2"/>
        <v/>
      </c>
      <c r="F10" s="3" t="str">
        <f t="shared" si="3"/>
        <v/>
      </c>
      <c r="G10" s="3" t="str">
        <f t="shared" si="4"/>
        <v/>
      </c>
      <c r="H10" s="3" t="str">
        <f t="shared" si="5"/>
        <v/>
      </c>
      <c r="I10" s="3" t="str">
        <f t="shared" si="6"/>
        <v/>
      </c>
      <c r="J10" s="3" t="str">
        <f t="shared" si="7"/>
        <v/>
      </c>
      <c r="K10" s="3" t="str">
        <f t="shared" si="8"/>
        <v/>
      </c>
    </row>
    <row r="11" spans="1:11" ht="15.6" thickTop="1" thickBot="1" x14ac:dyDescent="0.35">
      <c r="A11" t="str">
        <f t="shared" si="9"/>
        <v>ML010</v>
      </c>
      <c r="B11" s="4" t="str">
        <f>IFERROR(VLOOKUP($A11, DataInput!$D:$E, 2, FALSE), "")</f>
        <v/>
      </c>
      <c r="C11" s="3" t="str">
        <f t="shared" si="0"/>
        <v/>
      </c>
      <c r="D11" s="3" t="str">
        <f t="shared" si="1"/>
        <v/>
      </c>
      <c r="E11" s="3" t="str">
        <f t="shared" si="2"/>
        <v/>
      </c>
      <c r="F11" s="3" t="str">
        <f t="shared" si="3"/>
        <v/>
      </c>
      <c r="G11" s="3" t="str">
        <f t="shared" si="4"/>
        <v/>
      </c>
      <c r="H11" s="3" t="str">
        <f t="shared" si="5"/>
        <v/>
      </c>
      <c r="I11" s="3" t="str">
        <f t="shared" si="6"/>
        <v/>
      </c>
      <c r="J11" s="3" t="str">
        <f t="shared" si="7"/>
        <v/>
      </c>
      <c r="K11" s="3" t="str">
        <f t="shared" si="8"/>
        <v/>
      </c>
    </row>
    <row r="12" spans="1:11" ht="15.6" thickTop="1" thickBot="1" x14ac:dyDescent="0.35">
      <c r="A12" t="str">
        <f t="shared" si="9"/>
        <v>ML011</v>
      </c>
      <c r="B12" s="4" t="str">
        <f>IFERROR(VLOOKUP($A12, DataInput!$D:$E, 2, FALSE), "")</f>
        <v/>
      </c>
      <c r="C12" s="3" t="str">
        <f t="shared" si="0"/>
        <v/>
      </c>
      <c r="D12" s="3" t="str">
        <f t="shared" si="1"/>
        <v/>
      </c>
      <c r="E12" s="3" t="str">
        <f t="shared" si="2"/>
        <v/>
      </c>
      <c r="F12" s="3" t="str">
        <f t="shared" si="3"/>
        <v/>
      </c>
      <c r="G12" s="3" t="str">
        <f t="shared" si="4"/>
        <v/>
      </c>
      <c r="H12" s="3" t="str">
        <f t="shared" si="5"/>
        <v/>
      </c>
      <c r="I12" s="3" t="str">
        <f t="shared" si="6"/>
        <v/>
      </c>
      <c r="J12" s="3" t="str">
        <f t="shared" si="7"/>
        <v/>
      </c>
      <c r="K12" s="3" t="str">
        <f t="shared" si="8"/>
        <v/>
      </c>
    </row>
    <row r="13" spans="1:11" ht="15.6" thickTop="1" thickBot="1" x14ac:dyDescent="0.35">
      <c r="A13" t="str">
        <f t="shared" si="9"/>
        <v>ML012</v>
      </c>
      <c r="B13" s="4" t="str">
        <f>IFERROR(VLOOKUP($A13, DataInput!$D:$E, 2, FALSE), "")</f>
        <v/>
      </c>
      <c r="C13" s="3" t="str">
        <f t="shared" si="0"/>
        <v/>
      </c>
      <c r="D13" s="3" t="str">
        <f t="shared" si="1"/>
        <v/>
      </c>
      <c r="E13" s="3" t="str">
        <f t="shared" si="2"/>
        <v/>
      </c>
      <c r="F13" s="3" t="str">
        <f t="shared" si="3"/>
        <v/>
      </c>
      <c r="G13" s="3" t="str">
        <f t="shared" si="4"/>
        <v/>
      </c>
      <c r="H13" s="3" t="str">
        <f t="shared" si="5"/>
        <v/>
      </c>
      <c r="I13" s="3" t="str">
        <f t="shared" si="6"/>
        <v/>
      </c>
      <c r="J13" s="3" t="str">
        <f t="shared" si="7"/>
        <v/>
      </c>
      <c r="K13" s="3" t="str">
        <f t="shared" si="8"/>
        <v/>
      </c>
    </row>
    <row r="14" spans="1:11" ht="15.6" thickTop="1" thickBot="1" x14ac:dyDescent="0.35">
      <c r="A14" t="str">
        <f t="shared" si="9"/>
        <v>ML013</v>
      </c>
      <c r="B14" s="4" t="str">
        <f>IFERROR(VLOOKUP($A14, DataInput!$D:$E, 2, FALSE), "")</f>
        <v/>
      </c>
      <c r="C14" s="3" t="str">
        <f t="shared" si="0"/>
        <v/>
      </c>
      <c r="D14" s="3" t="str">
        <f t="shared" si="1"/>
        <v/>
      </c>
      <c r="E14" s="3" t="str">
        <f t="shared" si="2"/>
        <v/>
      </c>
      <c r="F14" s="3" t="str">
        <f t="shared" si="3"/>
        <v/>
      </c>
      <c r="G14" s="3" t="str">
        <f t="shared" si="4"/>
        <v/>
      </c>
      <c r="H14" s="3" t="str">
        <f t="shared" si="5"/>
        <v/>
      </c>
      <c r="I14" s="3" t="str">
        <f t="shared" si="6"/>
        <v/>
      </c>
      <c r="J14" s="3" t="str">
        <f t="shared" si="7"/>
        <v/>
      </c>
      <c r="K14" s="3" t="str">
        <f t="shared" si="8"/>
        <v/>
      </c>
    </row>
    <row r="15" spans="1:11" ht="15.6" thickTop="1" thickBot="1" x14ac:dyDescent="0.35">
      <c r="A15" t="str">
        <f t="shared" si="9"/>
        <v>ML014</v>
      </c>
      <c r="B15" s="4" t="str">
        <f>IFERROR(VLOOKUP($A15, DataInput!$D:$E, 2, FALSE), "")</f>
        <v/>
      </c>
      <c r="C15" s="3" t="str">
        <f t="shared" si="0"/>
        <v/>
      </c>
      <c r="D15" s="3" t="str">
        <f t="shared" si="1"/>
        <v/>
      </c>
      <c r="E15" s="3" t="str">
        <f t="shared" si="2"/>
        <v/>
      </c>
      <c r="F15" s="3" t="str">
        <f t="shared" si="3"/>
        <v/>
      </c>
      <c r="G15" s="3" t="str">
        <f t="shared" si="4"/>
        <v/>
      </c>
      <c r="H15" s="3" t="str">
        <f t="shared" si="5"/>
        <v/>
      </c>
      <c r="I15" s="3" t="str">
        <f t="shared" si="6"/>
        <v/>
      </c>
      <c r="J15" s="3" t="str">
        <f t="shared" si="7"/>
        <v/>
      </c>
      <c r="K15" s="3" t="str">
        <f t="shared" si="8"/>
        <v/>
      </c>
    </row>
    <row r="16" spans="1:11" ht="15.6" thickTop="1" thickBot="1" x14ac:dyDescent="0.35">
      <c r="A16" t="str">
        <f t="shared" si="9"/>
        <v>ML015</v>
      </c>
      <c r="B16" s="4" t="str">
        <f>IFERROR(VLOOKUP($A16, DataInput!$D:$E, 2, FALSE), "")</f>
        <v/>
      </c>
      <c r="C16" s="3" t="str">
        <f t="shared" si="0"/>
        <v/>
      </c>
      <c r="D16" s="3" t="str">
        <f t="shared" si="1"/>
        <v/>
      </c>
      <c r="E16" s="3" t="str">
        <f t="shared" si="2"/>
        <v/>
      </c>
      <c r="F16" s="3" t="str">
        <f t="shared" si="3"/>
        <v/>
      </c>
      <c r="G16" s="3" t="str">
        <f t="shared" si="4"/>
        <v/>
      </c>
      <c r="H16" s="3" t="str">
        <f t="shared" si="5"/>
        <v/>
      </c>
      <c r="I16" s="3" t="str">
        <f t="shared" si="6"/>
        <v/>
      </c>
      <c r="J16" s="3" t="str">
        <f t="shared" si="7"/>
        <v/>
      </c>
      <c r="K16" s="3" t="str">
        <f t="shared" si="8"/>
        <v/>
      </c>
    </row>
    <row r="17" spans="1:11" ht="15.6" thickTop="1" thickBot="1" x14ac:dyDescent="0.35">
      <c r="A17" t="str">
        <f t="shared" si="9"/>
        <v>ML016</v>
      </c>
      <c r="B17" s="4" t="str">
        <f>IFERROR(VLOOKUP($A17, DataInput!$D:$E, 2, FALSE), "")</f>
        <v/>
      </c>
      <c r="C17" s="3" t="str">
        <f t="shared" si="0"/>
        <v/>
      </c>
      <c r="D17" s="3" t="str">
        <f t="shared" si="1"/>
        <v/>
      </c>
      <c r="E17" s="3" t="str">
        <f t="shared" si="2"/>
        <v/>
      </c>
      <c r="F17" s="3" t="str">
        <f t="shared" si="3"/>
        <v/>
      </c>
      <c r="G17" s="3" t="str">
        <f t="shared" si="4"/>
        <v/>
      </c>
      <c r="H17" s="3" t="str">
        <f t="shared" si="5"/>
        <v/>
      </c>
      <c r="I17" s="3" t="str">
        <f t="shared" si="6"/>
        <v/>
      </c>
      <c r="J17" s="3" t="str">
        <f t="shared" si="7"/>
        <v/>
      </c>
      <c r="K17" s="3" t="str">
        <f t="shared" si="8"/>
        <v/>
      </c>
    </row>
    <row r="18" spans="1:11" ht="15.6" thickTop="1" thickBot="1" x14ac:dyDescent="0.35">
      <c r="A18" t="str">
        <f t="shared" si="9"/>
        <v>ML017</v>
      </c>
      <c r="B18" s="4" t="str">
        <f>IFERROR(VLOOKUP($A18, DataInput!$D:$E, 2, FALSE), "")</f>
        <v/>
      </c>
      <c r="C18" s="3" t="str">
        <f t="shared" si="0"/>
        <v/>
      </c>
      <c r="D18" s="3" t="str">
        <f t="shared" si="1"/>
        <v/>
      </c>
      <c r="E18" s="3" t="str">
        <f t="shared" si="2"/>
        <v/>
      </c>
      <c r="F18" s="3" t="str">
        <f t="shared" si="3"/>
        <v/>
      </c>
      <c r="G18" s="3" t="str">
        <f t="shared" si="4"/>
        <v/>
      </c>
      <c r="H18" s="3" t="str">
        <f t="shared" si="5"/>
        <v/>
      </c>
      <c r="I18" s="3" t="str">
        <f t="shared" si="6"/>
        <v/>
      </c>
      <c r="J18" s="3" t="str">
        <f t="shared" si="7"/>
        <v/>
      </c>
      <c r="K18" s="3" t="str">
        <f t="shared" si="8"/>
        <v/>
      </c>
    </row>
    <row r="19" spans="1:11" ht="15.6" thickTop="1" thickBot="1" x14ac:dyDescent="0.35">
      <c r="A19" t="str">
        <f t="shared" si="9"/>
        <v>ML018</v>
      </c>
      <c r="B19" s="4" t="str">
        <f>IFERROR(VLOOKUP($A19, DataInput!$D:$E, 2, FALSE), "")</f>
        <v/>
      </c>
      <c r="C19" s="3" t="str">
        <f t="shared" si="0"/>
        <v/>
      </c>
      <c r="D19" s="3" t="str">
        <f t="shared" si="1"/>
        <v/>
      </c>
      <c r="E19" s="3" t="str">
        <f t="shared" si="2"/>
        <v/>
      </c>
      <c r="F19" s="3" t="str">
        <f t="shared" si="3"/>
        <v/>
      </c>
      <c r="G19" s="3" t="str">
        <f t="shared" si="4"/>
        <v/>
      </c>
      <c r="H19" s="3" t="str">
        <f t="shared" si="5"/>
        <v/>
      </c>
      <c r="I19" s="3" t="str">
        <f t="shared" si="6"/>
        <v/>
      </c>
      <c r="J19" s="3" t="str">
        <f t="shared" si="7"/>
        <v/>
      </c>
      <c r="K19" s="3" t="str">
        <f t="shared" si="8"/>
        <v/>
      </c>
    </row>
    <row r="20" spans="1:11" ht="15.6" thickTop="1" thickBot="1" x14ac:dyDescent="0.35">
      <c r="A20" t="str">
        <f t="shared" si="9"/>
        <v>ML019</v>
      </c>
      <c r="B20" s="4" t="str">
        <f>IFERROR(VLOOKUP($A20, DataInput!$D:$E, 2, FALSE), "")</f>
        <v/>
      </c>
      <c r="C20" s="3" t="str">
        <f t="shared" si="0"/>
        <v/>
      </c>
      <c r="D20" s="3" t="str">
        <f t="shared" si="1"/>
        <v/>
      </c>
      <c r="E20" s="3" t="str">
        <f t="shared" si="2"/>
        <v/>
      </c>
      <c r="F20" s="3" t="str">
        <f t="shared" si="3"/>
        <v/>
      </c>
      <c r="G20" s="3" t="str">
        <f t="shared" si="4"/>
        <v/>
      </c>
      <c r="H20" s="3" t="str">
        <f t="shared" si="5"/>
        <v/>
      </c>
      <c r="I20" s="3" t="str">
        <f t="shared" si="6"/>
        <v/>
      </c>
      <c r="J20" s="3" t="str">
        <f t="shared" si="7"/>
        <v/>
      </c>
      <c r="K20" s="3" t="str">
        <f t="shared" si="8"/>
        <v/>
      </c>
    </row>
    <row r="21" spans="1:11" ht="15.6" thickTop="1" thickBot="1" x14ac:dyDescent="0.35">
      <c r="A21" t="str">
        <f t="shared" si="9"/>
        <v>ML020</v>
      </c>
      <c r="B21" s="4" t="str">
        <f>IFERROR(VLOOKUP($A21, DataInput!$D:$E, 2, FALSE), "")</f>
        <v/>
      </c>
      <c r="C21" s="3" t="str">
        <f t="shared" si="0"/>
        <v/>
      </c>
      <c r="D21" s="3" t="str">
        <f t="shared" si="1"/>
        <v/>
      </c>
      <c r="E21" s="3" t="str">
        <f t="shared" si="2"/>
        <v/>
      </c>
      <c r="F21" s="3" t="str">
        <f t="shared" si="3"/>
        <v/>
      </c>
      <c r="G21" s="3" t="str">
        <f t="shared" si="4"/>
        <v/>
      </c>
      <c r="H21" s="3" t="str">
        <f t="shared" si="5"/>
        <v/>
      </c>
      <c r="I21" s="3" t="str">
        <f t="shared" si="6"/>
        <v/>
      </c>
      <c r="J21" s="3" t="str">
        <f t="shared" si="7"/>
        <v/>
      </c>
      <c r="K21" s="3" t="str">
        <f t="shared" si="8"/>
        <v/>
      </c>
    </row>
    <row r="22" spans="1:11" ht="15.6" thickTop="1" thickBot="1" x14ac:dyDescent="0.35">
      <c r="A22" t="str">
        <f t="shared" si="9"/>
        <v>ML021</v>
      </c>
      <c r="B22" s="4" t="str">
        <f>IFERROR(VLOOKUP($A22, DataInput!$D:$E, 2, FALSE), "")</f>
        <v/>
      </c>
      <c r="C22" s="3" t="str">
        <f t="shared" si="0"/>
        <v/>
      </c>
      <c r="D22" s="3" t="str">
        <f t="shared" si="1"/>
        <v/>
      </c>
      <c r="E22" s="3" t="str">
        <f t="shared" si="2"/>
        <v/>
      </c>
      <c r="F22" s="3" t="str">
        <f t="shared" si="3"/>
        <v/>
      </c>
      <c r="G22" s="3" t="str">
        <f t="shared" si="4"/>
        <v/>
      </c>
      <c r="H22" s="3" t="str">
        <f t="shared" si="5"/>
        <v/>
      </c>
      <c r="I22" s="3" t="str">
        <f t="shared" si="6"/>
        <v/>
      </c>
      <c r="J22" s="3" t="str">
        <f t="shared" si="7"/>
        <v/>
      </c>
      <c r="K22" s="3" t="str">
        <f t="shared" si="8"/>
        <v/>
      </c>
    </row>
    <row r="23" spans="1:11" ht="15.6" thickTop="1" thickBot="1" x14ac:dyDescent="0.35">
      <c r="A23" t="str">
        <f t="shared" si="9"/>
        <v>ML022</v>
      </c>
      <c r="B23" s="4" t="str">
        <f>IFERROR(VLOOKUP($A23, DataInput!$D:$E, 2, FALSE), "")</f>
        <v/>
      </c>
      <c r="C23" s="3" t="str">
        <f t="shared" si="0"/>
        <v/>
      </c>
      <c r="D23" s="3" t="str">
        <f t="shared" si="1"/>
        <v/>
      </c>
      <c r="E23" s="3" t="str">
        <f t="shared" si="2"/>
        <v/>
      </c>
      <c r="F23" s="3" t="str">
        <f t="shared" si="3"/>
        <v/>
      </c>
      <c r="G23" s="3" t="str">
        <f t="shared" si="4"/>
        <v/>
      </c>
      <c r="H23" s="3" t="str">
        <f t="shared" si="5"/>
        <v/>
      </c>
      <c r="I23" s="3" t="str">
        <f t="shared" si="6"/>
        <v/>
      </c>
      <c r="J23" s="3" t="str">
        <f t="shared" si="7"/>
        <v/>
      </c>
      <c r="K23" s="3" t="str">
        <f t="shared" si="8"/>
        <v/>
      </c>
    </row>
    <row r="24" spans="1:11" ht="15.6" thickTop="1" thickBot="1" x14ac:dyDescent="0.35">
      <c r="A24" t="str">
        <f t="shared" si="9"/>
        <v>ML023</v>
      </c>
      <c r="B24" s="4" t="str">
        <f>IFERROR(VLOOKUP($A24, DataInput!$D:$E, 2, FALSE), "")</f>
        <v/>
      </c>
      <c r="C24" s="3" t="str">
        <f t="shared" si="0"/>
        <v/>
      </c>
      <c r="D24" s="3" t="str">
        <f t="shared" si="1"/>
        <v/>
      </c>
      <c r="E24" s="3" t="str">
        <f t="shared" si="2"/>
        <v/>
      </c>
      <c r="F24" s="3" t="str">
        <f t="shared" si="3"/>
        <v/>
      </c>
      <c r="G24" s="3" t="str">
        <f t="shared" si="4"/>
        <v/>
      </c>
      <c r="H24" s="3" t="str">
        <f t="shared" si="5"/>
        <v/>
      </c>
      <c r="I24" s="3" t="str">
        <f t="shared" si="6"/>
        <v/>
      </c>
      <c r="J24" s="3" t="str">
        <f t="shared" si="7"/>
        <v/>
      </c>
      <c r="K24" s="3" t="str">
        <f t="shared" si="8"/>
        <v/>
      </c>
    </row>
    <row r="25" spans="1:11" ht="15.6" thickTop="1" thickBot="1" x14ac:dyDescent="0.35">
      <c r="A25" t="str">
        <f t="shared" si="9"/>
        <v>ML024</v>
      </c>
      <c r="B25" s="4" t="str">
        <f>IFERROR(VLOOKUP($A25, DataInput!$D:$E, 2, FALSE), "")</f>
        <v/>
      </c>
      <c r="C25" s="3" t="str">
        <f t="shared" si="0"/>
        <v/>
      </c>
      <c r="D25" s="3" t="str">
        <f t="shared" si="1"/>
        <v/>
      </c>
      <c r="E25" s="3" t="str">
        <f t="shared" si="2"/>
        <v/>
      </c>
      <c r="F25" s="3" t="str">
        <f t="shared" si="3"/>
        <v/>
      </c>
      <c r="G25" s="3" t="str">
        <f t="shared" si="4"/>
        <v/>
      </c>
      <c r="H25" s="3" t="str">
        <f t="shared" si="5"/>
        <v/>
      </c>
      <c r="I25" s="3" t="str">
        <f t="shared" si="6"/>
        <v/>
      </c>
      <c r="J25" s="3" t="str">
        <f t="shared" si="7"/>
        <v/>
      </c>
      <c r="K25" s="3" t="str">
        <f t="shared" si="8"/>
        <v/>
      </c>
    </row>
    <row r="26" spans="1:11" ht="15.6" thickTop="1" thickBot="1" x14ac:dyDescent="0.35">
      <c r="A26" t="str">
        <f t="shared" si="9"/>
        <v>ML025</v>
      </c>
      <c r="B26" s="4" t="str">
        <f>IFERROR(VLOOKUP($A26, DataInput!$D:$E, 2, FALSE), "")</f>
        <v/>
      </c>
      <c r="C26" s="3" t="str">
        <f t="shared" si="0"/>
        <v/>
      </c>
      <c r="D26" s="3" t="str">
        <f t="shared" si="1"/>
        <v/>
      </c>
      <c r="E26" s="3" t="str">
        <f t="shared" si="2"/>
        <v/>
      </c>
      <c r="F26" s="3" t="str">
        <f t="shared" si="3"/>
        <v/>
      </c>
      <c r="G26" s="3" t="str">
        <f t="shared" si="4"/>
        <v/>
      </c>
      <c r="H26" s="3" t="str">
        <f t="shared" si="5"/>
        <v/>
      </c>
      <c r="I26" s="3" t="str">
        <f t="shared" si="6"/>
        <v/>
      </c>
      <c r="J26" s="3" t="str">
        <f t="shared" si="7"/>
        <v/>
      </c>
      <c r="K26" s="3" t="str">
        <f t="shared" si="8"/>
        <v/>
      </c>
    </row>
    <row r="27" spans="1:11" ht="15.6" thickTop="1" thickBot="1" x14ac:dyDescent="0.35">
      <c r="A27" t="str">
        <f t="shared" si="9"/>
        <v>ML026</v>
      </c>
      <c r="B27" s="4" t="str">
        <f>IFERROR(VLOOKUP($A27, DataInput!$D:$E, 2, FALSE), "")</f>
        <v/>
      </c>
      <c r="C27" s="3" t="str">
        <f t="shared" si="0"/>
        <v/>
      </c>
      <c r="D27" s="3" t="str">
        <f t="shared" si="1"/>
        <v/>
      </c>
      <c r="E27" s="3" t="str">
        <f t="shared" si="2"/>
        <v/>
      </c>
      <c r="F27" s="3" t="str">
        <f t="shared" si="3"/>
        <v/>
      </c>
      <c r="G27" s="3" t="str">
        <f t="shared" si="4"/>
        <v/>
      </c>
      <c r="H27" s="3" t="str">
        <f t="shared" si="5"/>
        <v/>
      </c>
      <c r="I27" s="3" t="str">
        <f t="shared" si="6"/>
        <v/>
      </c>
      <c r="J27" s="3" t="str">
        <f t="shared" si="7"/>
        <v/>
      </c>
      <c r="K27" s="3" t="str">
        <f t="shared" si="8"/>
        <v/>
      </c>
    </row>
    <row r="28" spans="1:11" ht="15.6" thickTop="1" thickBot="1" x14ac:dyDescent="0.35">
      <c r="A28" t="str">
        <f t="shared" si="9"/>
        <v>ML027</v>
      </c>
      <c r="B28" s="4" t="str">
        <f>IFERROR(VLOOKUP($A28, DataInput!$D:$E, 2, FALSE), "")</f>
        <v/>
      </c>
      <c r="C28" s="3" t="str">
        <f t="shared" si="0"/>
        <v/>
      </c>
      <c r="D28" s="3" t="str">
        <f t="shared" si="1"/>
        <v/>
      </c>
      <c r="E28" s="3" t="str">
        <f t="shared" si="2"/>
        <v/>
      </c>
      <c r="F28" s="3" t="str">
        <f t="shared" si="3"/>
        <v/>
      </c>
      <c r="G28" s="3" t="str">
        <f t="shared" si="4"/>
        <v/>
      </c>
      <c r="H28" s="3" t="str">
        <f t="shared" si="5"/>
        <v/>
      </c>
      <c r="I28" s="3" t="str">
        <f t="shared" si="6"/>
        <v/>
      </c>
      <c r="J28" s="3" t="str">
        <f t="shared" si="7"/>
        <v/>
      </c>
      <c r="K28" s="3" t="str">
        <f t="shared" si="8"/>
        <v/>
      </c>
    </row>
    <row r="29" spans="1:11" ht="15.6" thickTop="1" thickBot="1" x14ac:dyDescent="0.35">
      <c r="A29" t="str">
        <f t="shared" si="9"/>
        <v>ML028</v>
      </c>
      <c r="B29" s="4" t="str">
        <f>IFERROR(VLOOKUP($A29, DataInput!$D:$E, 2, FALSE), "")</f>
        <v/>
      </c>
      <c r="C29" s="3" t="str">
        <f t="shared" si="0"/>
        <v/>
      </c>
      <c r="D29" s="3" t="str">
        <f t="shared" si="1"/>
        <v/>
      </c>
      <c r="E29" s="3" t="str">
        <f t="shared" si="2"/>
        <v/>
      </c>
      <c r="F29" s="3" t="str">
        <f t="shared" si="3"/>
        <v/>
      </c>
      <c r="G29" s="3" t="str">
        <f t="shared" si="4"/>
        <v/>
      </c>
      <c r="H29" s="3" t="str">
        <f t="shared" si="5"/>
        <v/>
      </c>
      <c r="I29" s="3" t="str">
        <f t="shared" si="6"/>
        <v/>
      </c>
      <c r="J29" s="3" t="str">
        <f t="shared" si="7"/>
        <v/>
      </c>
      <c r="K29" s="3" t="str">
        <f t="shared" si="8"/>
        <v/>
      </c>
    </row>
    <row r="30" spans="1:11" ht="15.6" thickTop="1" thickBot="1" x14ac:dyDescent="0.35">
      <c r="A30" t="str">
        <f t="shared" si="9"/>
        <v>ML029</v>
      </c>
      <c r="B30" s="4" t="str">
        <f>IFERROR(VLOOKUP($A30, DataInput!$D:$E, 2, FALSE), "")</f>
        <v/>
      </c>
      <c r="C30" s="3" t="str">
        <f t="shared" si="0"/>
        <v/>
      </c>
      <c r="D30" s="3" t="str">
        <f t="shared" si="1"/>
        <v/>
      </c>
      <c r="E30" s="3" t="str">
        <f t="shared" si="2"/>
        <v/>
      </c>
      <c r="F30" s="3" t="str">
        <f t="shared" si="3"/>
        <v/>
      </c>
      <c r="G30" s="3" t="str">
        <f t="shared" si="4"/>
        <v/>
      </c>
      <c r="H30" s="3" t="str">
        <f t="shared" si="5"/>
        <v/>
      </c>
      <c r="I30" s="3" t="str">
        <f t="shared" si="6"/>
        <v/>
      </c>
      <c r="J30" s="3" t="str">
        <f t="shared" si="7"/>
        <v/>
      </c>
      <c r="K30" s="3" t="str">
        <f t="shared" si="8"/>
        <v/>
      </c>
    </row>
    <row r="31" spans="1:11" ht="15.6" thickTop="1" thickBot="1" x14ac:dyDescent="0.35">
      <c r="A31" t="str">
        <f t="shared" si="9"/>
        <v>ML030</v>
      </c>
      <c r="B31" s="4" t="str">
        <f>IFERROR(VLOOKUP($A31, DataInput!$D:$E, 2, FALSE), "")</f>
        <v/>
      </c>
      <c r="C31" s="3" t="str">
        <f t="shared" si="0"/>
        <v/>
      </c>
      <c r="D31" s="3" t="str">
        <f t="shared" si="1"/>
        <v/>
      </c>
      <c r="E31" s="3" t="str">
        <f t="shared" si="2"/>
        <v/>
      </c>
      <c r="F31" s="3" t="str">
        <f t="shared" si="3"/>
        <v/>
      </c>
      <c r="G31" s="3" t="str">
        <f t="shared" si="4"/>
        <v/>
      </c>
      <c r="H31" s="3" t="str">
        <f t="shared" si="5"/>
        <v/>
      </c>
      <c r="I31" s="3" t="str">
        <f t="shared" si="6"/>
        <v/>
      </c>
      <c r="J31" s="3" t="str">
        <f t="shared" si="7"/>
        <v/>
      </c>
      <c r="K31" s="3" t="str">
        <f t="shared" si="8"/>
        <v/>
      </c>
    </row>
    <row r="32" spans="1:11" ht="15.6" thickTop="1" thickBot="1" x14ac:dyDescent="0.35">
      <c r="A32" t="str">
        <f t="shared" si="9"/>
        <v>ML031</v>
      </c>
      <c r="B32" s="4" t="str">
        <f>IFERROR(VLOOKUP($A32, DataInput!$D:$E, 2, FALSE), "")</f>
        <v/>
      </c>
      <c r="C32" s="3" t="str">
        <f t="shared" si="0"/>
        <v/>
      </c>
      <c r="D32" s="3" t="str">
        <f t="shared" si="1"/>
        <v/>
      </c>
      <c r="E32" s="3" t="str">
        <f t="shared" si="2"/>
        <v/>
      </c>
      <c r="F32" s="3" t="str">
        <f t="shared" si="3"/>
        <v/>
      </c>
      <c r="G32" s="3" t="str">
        <f t="shared" si="4"/>
        <v/>
      </c>
      <c r="H32" s="3" t="str">
        <f t="shared" si="5"/>
        <v/>
      </c>
      <c r="I32" s="3" t="str">
        <f t="shared" si="6"/>
        <v/>
      </c>
      <c r="J32" s="3" t="str">
        <f t="shared" si="7"/>
        <v/>
      </c>
      <c r="K32" s="3" t="str">
        <f t="shared" si="8"/>
        <v/>
      </c>
    </row>
    <row r="33" spans="1:11" ht="15.6" thickTop="1" thickBot="1" x14ac:dyDescent="0.35">
      <c r="A33" t="str">
        <f t="shared" si="9"/>
        <v>ML032</v>
      </c>
      <c r="B33" s="4" t="str">
        <f>IFERROR(VLOOKUP($A33, DataInput!$D:$E, 2, FALSE), "")</f>
        <v/>
      </c>
      <c r="C33" s="3" t="str">
        <f t="shared" si="0"/>
        <v/>
      </c>
      <c r="D33" s="3" t="str">
        <f t="shared" si="1"/>
        <v/>
      </c>
      <c r="E33" s="3" t="str">
        <f t="shared" si="2"/>
        <v/>
      </c>
      <c r="F33" s="3" t="str">
        <f t="shared" si="3"/>
        <v/>
      </c>
      <c r="G33" s="3" t="str">
        <f t="shared" si="4"/>
        <v/>
      </c>
      <c r="H33" s="3" t="str">
        <f t="shared" si="5"/>
        <v/>
      </c>
      <c r="I33" s="3" t="str">
        <f t="shared" si="6"/>
        <v/>
      </c>
      <c r="J33" s="3" t="str">
        <f t="shared" si="7"/>
        <v/>
      </c>
      <c r="K33" s="3" t="str">
        <f t="shared" si="8"/>
        <v/>
      </c>
    </row>
    <row r="34" spans="1:11" ht="15.6" thickTop="1" thickBot="1" x14ac:dyDescent="0.35">
      <c r="A34" t="str">
        <f t="shared" si="9"/>
        <v>ML033</v>
      </c>
      <c r="B34" s="4" t="str">
        <f>IFERROR(VLOOKUP($A34, DataInput!$D:$E, 2, FALSE), "")</f>
        <v/>
      </c>
      <c r="C34" s="3" t="str">
        <f t="shared" si="0"/>
        <v/>
      </c>
      <c r="D34" s="3" t="str">
        <f t="shared" si="1"/>
        <v/>
      </c>
      <c r="E34" s="3" t="str">
        <f t="shared" si="2"/>
        <v/>
      </c>
      <c r="F34" s="3" t="str">
        <f t="shared" si="3"/>
        <v/>
      </c>
      <c r="G34" s="3" t="str">
        <f t="shared" si="4"/>
        <v/>
      </c>
      <c r="H34" s="3" t="str">
        <f t="shared" si="5"/>
        <v/>
      </c>
      <c r="I34" s="3" t="str">
        <f t="shared" si="6"/>
        <v/>
      </c>
      <c r="J34" s="3" t="str">
        <f t="shared" si="7"/>
        <v/>
      </c>
      <c r="K34" s="3" t="str">
        <f t="shared" si="8"/>
        <v/>
      </c>
    </row>
    <row r="35" spans="1:11" ht="15.6" thickTop="1" thickBot="1" x14ac:dyDescent="0.35">
      <c r="A35" t="str">
        <f t="shared" si="9"/>
        <v>ML034</v>
      </c>
      <c r="B35" s="4" t="str">
        <f>IFERROR(VLOOKUP($A35, DataInput!$D:$E, 2, FALSE), "")</f>
        <v/>
      </c>
      <c r="C35" s="3" t="str">
        <f t="shared" si="0"/>
        <v/>
      </c>
      <c r="D35" s="3" t="str">
        <f t="shared" si="1"/>
        <v/>
      </c>
      <c r="E35" s="3" t="str">
        <f t="shared" si="2"/>
        <v/>
      </c>
      <c r="F35" s="3" t="str">
        <f t="shared" si="3"/>
        <v/>
      </c>
      <c r="G35" s="3" t="str">
        <f t="shared" si="4"/>
        <v/>
      </c>
      <c r="H35" s="3" t="str">
        <f t="shared" si="5"/>
        <v/>
      </c>
      <c r="I35" s="3" t="str">
        <f t="shared" si="6"/>
        <v/>
      </c>
      <c r="J35" s="3" t="str">
        <f t="shared" si="7"/>
        <v/>
      </c>
      <c r="K35" s="3" t="str">
        <f t="shared" si="8"/>
        <v/>
      </c>
    </row>
    <row r="36" spans="1:11" ht="15.6" thickTop="1" thickBot="1" x14ac:dyDescent="0.35">
      <c r="A36" t="str">
        <f t="shared" si="9"/>
        <v>ML035</v>
      </c>
      <c r="B36" s="4" t="str">
        <f>IFERROR(VLOOKUP($A36, DataInput!$D:$E, 2, FALSE), "")</f>
        <v/>
      </c>
      <c r="C36" s="3" t="str">
        <f t="shared" si="0"/>
        <v/>
      </c>
      <c r="D36" s="3" t="str">
        <f t="shared" si="1"/>
        <v/>
      </c>
      <c r="E36" s="3" t="str">
        <f t="shared" si="2"/>
        <v/>
      </c>
      <c r="F36" s="3" t="str">
        <f t="shared" si="3"/>
        <v/>
      </c>
      <c r="G36" s="3" t="str">
        <f t="shared" si="4"/>
        <v/>
      </c>
      <c r="H36" s="3" t="str">
        <f t="shared" si="5"/>
        <v/>
      </c>
      <c r="I36" s="3" t="str">
        <f t="shared" si="6"/>
        <v/>
      </c>
      <c r="J36" s="3" t="str">
        <f t="shared" si="7"/>
        <v/>
      </c>
      <c r="K36" s="3" t="str">
        <f t="shared" si="8"/>
        <v/>
      </c>
    </row>
    <row r="37" spans="1:11" ht="15.6" thickTop="1" thickBot="1" x14ac:dyDescent="0.35">
      <c r="A37" t="str">
        <f t="shared" si="9"/>
        <v>ML036</v>
      </c>
      <c r="B37" s="4" t="str">
        <f>IFERROR(VLOOKUP($A37, DataInput!$D:$E, 2, FALSE), "")</f>
        <v/>
      </c>
      <c r="C37" s="3" t="str">
        <f t="shared" si="0"/>
        <v/>
      </c>
      <c r="D37" s="3" t="str">
        <f t="shared" si="1"/>
        <v/>
      </c>
      <c r="E37" s="3" t="str">
        <f t="shared" si="2"/>
        <v/>
      </c>
      <c r="F37" s="3" t="str">
        <f t="shared" si="3"/>
        <v/>
      </c>
      <c r="G37" s="3" t="str">
        <f t="shared" si="4"/>
        <v/>
      </c>
      <c r="H37" s="3" t="str">
        <f t="shared" si="5"/>
        <v/>
      </c>
      <c r="I37" s="3" t="str">
        <f t="shared" si="6"/>
        <v/>
      </c>
      <c r="J37" s="3" t="str">
        <f t="shared" si="7"/>
        <v/>
      </c>
      <c r="K37" s="3" t="str">
        <f t="shared" si="8"/>
        <v/>
      </c>
    </row>
    <row r="38" spans="1:11" ht="15.6" thickTop="1" thickBot="1" x14ac:dyDescent="0.35">
      <c r="A38" t="str">
        <f t="shared" si="9"/>
        <v>ML037</v>
      </c>
      <c r="B38" s="4" t="str">
        <f>IFERROR(VLOOKUP($A38, DataInput!$D:$E, 2, FALSE), "")</f>
        <v/>
      </c>
      <c r="C38" s="3" t="str">
        <f t="shared" si="0"/>
        <v/>
      </c>
      <c r="D38" s="3" t="str">
        <f t="shared" si="1"/>
        <v/>
      </c>
      <c r="E38" s="3" t="str">
        <f t="shared" si="2"/>
        <v/>
      </c>
      <c r="F38" s="3" t="str">
        <f t="shared" si="3"/>
        <v/>
      </c>
      <c r="G38" s="3" t="str">
        <f t="shared" si="4"/>
        <v/>
      </c>
      <c r="H38" s="3" t="str">
        <f t="shared" si="5"/>
        <v/>
      </c>
      <c r="I38" s="3" t="str">
        <f t="shared" si="6"/>
        <v/>
      </c>
      <c r="J38" s="3" t="str">
        <f t="shared" si="7"/>
        <v/>
      </c>
      <c r="K38" s="3" t="str">
        <f t="shared" si="8"/>
        <v/>
      </c>
    </row>
    <row r="39" spans="1:11" ht="15.6" thickTop="1" thickBot="1" x14ac:dyDescent="0.35">
      <c r="A39" t="str">
        <f t="shared" si="9"/>
        <v>ML038</v>
      </c>
      <c r="B39" s="4" t="str">
        <f>IFERROR(VLOOKUP($A39, DataInput!$D:$E, 2, FALSE), "")</f>
        <v/>
      </c>
      <c r="C39" s="3" t="str">
        <f t="shared" si="0"/>
        <v/>
      </c>
      <c r="D39" s="3" t="str">
        <f t="shared" si="1"/>
        <v/>
      </c>
      <c r="E39" s="3" t="str">
        <f t="shared" si="2"/>
        <v/>
      </c>
      <c r="F39" s="3" t="str">
        <f t="shared" si="3"/>
        <v/>
      </c>
      <c r="G39" s="3" t="str">
        <f t="shared" si="4"/>
        <v/>
      </c>
      <c r="H39" s="3" t="str">
        <f t="shared" si="5"/>
        <v/>
      </c>
      <c r="I39" s="3" t="str">
        <f t="shared" si="6"/>
        <v/>
      </c>
      <c r="J39" s="3" t="str">
        <f t="shared" si="7"/>
        <v/>
      </c>
      <c r="K39" s="3" t="str">
        <f t="shared" si="8"/>
        <v/>
      </c>
    </row>
    <row r="40" spans="1:11" ht="15.6" thickTop="1" thickBot="1" x14ac:dyDescent="0.35">
      <c r="A40" t="str">
        <f t="shared" si="9"/>
        <v>ML039</v>
      </c>
      <c r="B40" s="4" t="str">
        <f>IFERROR(VLOOKUP($A40, DataInput!$D:$E, 2, FALSE), "")</f>
        <v/>
      </c>
      <c r="C40" s="3" t="str">
        <f t="shared" si="0"/>
        <v/>
      </c>
      <c r="D40" s="3" t="str">
        <f t="shared" si="1"/>
        <v/>
      </c>
      <c r="E40" s="3" t="str">
        <f t="shared" si="2"/>
        <v/>
      </c>
      <c r="F40" s="3" t="str">
        <f t="shared" si="3"/>
        <v/>
      </c>
      <c r="G40" s="3" t="str">
        <f t="shared" si="4"/>
        <v/>
      </c>
      <c r="H40" s="3" t="str">
        <f t="shared" si="5"/>
        <v/>
      </c>
      <c r="I40" s="3" t="str">
        <f t="shared" si="6"/>
        <v/>
      </c>
      <c r="J40" s="3" t="str">
        <f t="shared" si="7"/>
        <v/>
      </c>
      <c r="K40" s="3" t="str">
        <f t="shared" si="8"/>
        <v/>
      </c>
    </row>
    <row r="41" spans="1:11" ht="15.6" thickTop="1" thickBot="1" x14ac:dyDescent="0.35">
      <c r="A41" t="str">
        <f t="shared" si="9"/>
        <v>ML040</v>
      </c>
      <c r="B41" s="4" t="str">
        <f>IFERROR(VLOOKUP($A41, DataInput!$D:$E, 2, FALSE), "")</f>
        <v/>
      </c>
      <c r="C41" s="3" t="str">
        <f t="shared" si="0"/>
        <v/>
      </c>
      <c r="D41" s="3" t="str">
        <f t="shared" si="1"/>
        <v/>
      </c>
      <c r="E41" s="3" t="str">
        <f t="shared" si="2"/>
        <v/>
      </c>
      <c r="F41" s="3" t="str">
        <f t="shared" si="3"/>
        <v/>
      </c>
      <c r="G41" s="3" t="str">
        <f t="shared" si="4"/>
        <v/>
      </c>
      <c r="H41" s="3" t="str">
        <f t="shared" si="5"/>
        <v/>
      </c>
      <c r="I41" s="3" t="str">
        <f t="shared" si="6"/>
        <v/>
      </c>
      <c r="J41" s="3" t="str">
        <f t="shared" si="7"/>
        <v/>
      </c>
      <c r="K41" s="3" t="str">
        <f t="shared" si="8"/>
        <v/>
      </c>
    </row>
    <row r="42" spans="1:11" ht="15.6" thickTop="1" thickBot="1" x14ac:dyDescent="0.35">
      <c r="A42" t="str">
        <f t="shared" si="9"/>
        <v>ML041</v>
      </c>
      <c r="B42" s="4" t="str">
        <f>IFERROR(VLOOKUP($A42, DataInput!$D:$E, 2, FALSE), "")</f>
        <v/>
      </c>
      <c r="C42" s="3" t="str">
        <f t="shared" si="0"/>
        <v/>
      </c>
      <c r="D42" s="3" t="str">
        <f t="shared" si="1"/>
        <v/>
      </c>
      <c r="E42" s="3" t="str">
        <f t="shared" si="2"/>
        <v/>
      </c>
      <c r="F42" s="3" t="str">
        <f t="shared" si="3"/>
        <v/>
      </c>
      <c r="G42" s="3" t="str">
        <f t="shared" si="4"/>
        <v/>
      </c>
      <c r="H42" s="3" t="str">
        <f t="shared" si="5"/>
        <v/>
      </c>
      <c r="I42" s="3" t="str">
        <f t="shared" si="6"/>
        <v/>
      </c>
      <c r="J42" s="3" t="str">
        <f t="shared" si="7"/>
        <v/>
      </c>
      <c r="K42" s="3" t="str">
        <f t="shared" si="8"/>
        <v/>
      </c>
    </row>
    <row r="43" spans="1:11" ht="15.6" thickTop="1" thickBot="1" x14ac:dyDescent="0.35">
      <c r="A43" t="str">
        <f t="shared" si="9"/>
        <v>ML042</v>
      </c>
      <c r="B43" s="4" t="str">
        <f>IFERROR(VLOOKUP($A43, DataInput!$D:$E, 2, FALSE), "")</f>
        <v/>
      </c>
      <c r="C43" s="3" t="str">
        <f t="shared" si="0"/>
        <v/>
      </c>
      <c r="D43" s="3" t="str">
        <f t="shared" si="1"/>
        <v/>
      </c>
      <c r="E43" s="3" t="str">
        <f t="shared" si="2"/>
        <v/>
      </c>
      <c r="F43" s="3" t="str">
        <f t="shared" si="3"/>
        <v/>
      </c>
      <c r="G43" s="3" t="str">
        <f t="shared" si="4"/>
        <v/>
      </c>
      <c r="H43" s="3" t="str">
        <f t="shared" si="5"/>
        <v/>
      </c>
      <c r="I43" s="3" t="str">
        <f t="shared" si="6"/>
        <v/>
      </c>
      <c r="J43" s="3" t="str">
        <f t="shared" si="7"/>
        <v/>
      </c>
      <c r="K43" s="3" t="str">
        <f t="shared" si="8"/>
        <v/>
      </c>
    </row>
    <row r="44" spans="1:11" ht="15.6" thickTop="1" thickBot="1" x14ac:dyDescent="0.35">
      <c r="A44" t="str">
        <f t="shared" si="9"/>
        <v>ML043</v>
      </c>
      <c r="B44" s="4" t="str">
        <f>IFERROR(VLOOKUP($A44, DataInput!$D:$E, 2, FALSE), "")</f>
        <v/>
      </c>
      <c r="C44" s="3" t="str">
        <f t="shared" si="0"/>
        <v/>
      </c>
      <c r="D44" s="3" t="str">
        <f t="shared" si="1"/>
        <v/>
      </c>
      <c r="E44" s="3" t="str">
        <f t="shared" si="2"/>
        <v/>
      </c>
      <c r="F44" s="3" t="str">
        <f t="shared" si="3"/>
        <v/>
      </c>
      <c r="G44" s="3" t="str">
        <f t="shared" si="4"/>
        <v/>
      </c>
      <c r="H44" s="3" t="str">
        <f t="shared" si="5"/>
        <v/>
      </c>
      <c r="I44" s="3" t="str">
        <f t="shared" si="6"/>
        <v/>
      </c>
      <c r="J44" s="3" t="str">
        <f t="shared" si="7"/>
        <v/>
      </c>
      <c r="K44" s="3" t="str">
        <f t="shared" si="8"/>
        <v/>
      </c>
    </row>
    <row r="45" spans="1:11" ht="15.6" thickTop="1" thickBot="1" x14ac:dyDescent="0.35">
      <c r="A45" t="str">
        <f t="shared" si="9"/>
        <v>ML044</v>
      </c>
      <c r="B45" s="4" t="str">
        <f>IFERROR(VLOOKUP($A45, DataInput!$D:$E, 2, FALSE), "")</f>
        <v/>
      </c>
      <c r="C45" s="3" t="str">
        <f t="shared" si="0"/>
        <v/>
      </c>
      <c r="D45" s="3" t="str">
        <f t="shared" si="1"/>
        <v/>
      </c>
      <c r="E45" s="3" t="str">
        <f t="shared" si="2"/>
        <v/>
      </c>
      <c r="F45" s="3" t="str">
        <f t="shared" si="3"/>
        <v/>
      </c>
      <c r="G45" s="3" t="str">
        <f t="shared" si="4"/>
        <v/>
      </c>
      <c r="H45" s="3" t="str">
        <f t="shared" si="5"/>
        <v/>
      </c>
      <c r="I45" s="3" t="str">
        <f t="shared" si="6"/>
        <v/>
      </c>
      <c r="J45" s="3" t="str">
        <f t="shared" si="7"/>
        <v/>
      </c>
      <c r="K45" s="3" t="str">
        <f t="shared" si="8"/>
        <v/>
      </c>
    </row>
    <row r="46" spans="1:11" ht="15.6" thickTop="1" thickBot="1" x14ac:dyDescent="0.35">
      <c r="A46" t="str">
        <f t="shared" si="9"/>
        <v>ML045</v>
      </c>
      <c r="B46" s="4" t="str">
        <f>IFERROR(VLOOKUP($A46, DataInput!$D:$E, 2, FALSE), "")</f>
        <v/>
      </c>
      <c r="C46" s="3" t="str">
        <f t="shared" si="0"/>
        <v/>
      </c>
      <c r="D46" s="3" t="str">
        <f t="shared" si="1"/>
        <v/>
      </c>
      <c r="E46" s="3" t="str">
        <f t="shared" si="2"/>
        <v/>
      </c>
      <c r="F46" s="3" t="str">
        <f t="shared" si="3"/>
        <v/>
      </c>
      <c r="G46" s="3" t="str">
        <f t="shared" si="4"/>
        <v/>
      </c>
      <c r="H46" s="3" t="str">
        <f t="shared" si="5"/>
        <v/>
      </c>
      <c r="I46" s="3" t="str">
        <f t="shared" si="6"/>
        <v/>
      </c>
      <c r="J46" s="3" t="str">
        <f t="shared" si="7"/>
        <v/>
      </c>
      <c r="K46" s="3" t="str">
        <f t="shared" si="8"/>
        <v/>
      </c>
    </row>
    <row r="47" spans="1:11" ht="15.6" thickTop="1" thickBot="1" x14ac:dyDescent="0.35">
      <c r="A47" t="str">
        <f t="shared" si="9"/>
        <v>ML046</v>
      </c>
      <c r="B47" s="4" t="str">
        <f>IFERROR(VLOOKUP($A47, DataInput!$D:$E, 2, FALSE), "")</f>
        <v/>
      </c>
      <c r="C47" s="3" t="str">
        <f t="shared" si="0"/>
        <v/>
      </c>
      <c r="D47" s="3" t="str">
        <f t="shared" si="1"/>
        <v/>
      </c>
      <c r="E47" s="3" t="str">
        <f t="shared" si="2"/>
        <v/>
      </c>
      <c r="F47" s="3" t="str">
        <f t="shared" si="3"/>
        <v/>
      </c>
      <c r="G47" s="3" t="str">
        <f t="shared" si="4"/>
        <v/>
      </c>
      <c r="H47" s="3" t="str">
        <f t="shared" si="5"/>
        <v/>
      </c>
      <c r="I47" s="3" t="str">
        <f t="shared" si="6"/>
        <v/>
      </c>
      <c r="J47" s="3" t="str">
        <f t="shared" si="7"/>
        <v/>
      </c>
      <c r="K47" s="3" t="str">
        <f t="shared" si="8"/>
        <v/>
      </c>
    </row>
    <row r="48" spans="1:11" ht="15.6" thickTop="1" thickBot="1" x14ac:dyDescent="0.35">
      <c r="A48" t="str">
        <f t="shared" si="9"/>
        <v>ML047</v>
      </c>
      <c r="B48" s="4" t="str">
        <f>IFERROR(VLOOKUP($A48, DataInput!$D:$E, 2, FALSE), "")</f>
        <v/>
      </c>
      <c r="C48" s="3" t="str">
        <f t="shared" si="0"/>
        <v/>
      </c>
      <c r="D48" s="3" t="str">
        <f t="shared" si="1"/>
        <v/>
      </c>
      <c r="E48" s="3" t="str">
        <f t="shared" si="2"/>
        <v/>
      </c>
      <c r="F48" s="3" t="str">
        <f t="shared" si="3"/>
        <v/>
      </c>
      <c r="G48" s="3" t="str">
        <f t="shared" si="4"/>
        <v/>
      </c>
      <c r="H48" s="3" t="str">
        <f t="shared" si="5"/>
        <v/>
      </c>
      <c r="I48" s="3" t="str">
        <f t="shared" si="6"/>
        <v/>
      </c>
      <c r="J48" s="3" t="str">
        <f t="shared" si="7"/>
        <v/>
      </c>
      <c r="K48" s="3" t="str">
        <f t="shared" si="8"/>
        <v/>
      </c>
    </row>
    <row r="49" spans="1:11" ht="15.6" thickTop="1" thickBot="1" x14ac:dyDescent="0.35">
      <c r="A49" t="str">
        <f t="shared" si="9"/>
        <v>ML048</v>
      </c>
      <c r="B49" s="4" t="str">
        <f>IFERROR(VLOOKUP($A49, DataInput!$D:$E, 2, FALSE), "")</f>
        <v/>
      </c>
      <c r="C49" s="3" t="str">
        <f t="shared" si="0"/>
        <v/>
      </c>
      <c r="D49" s="3" t="str">
        <f t="shared" si="1"/>
        <v/>
      </c>
      <c r="E49" s="3" t="str">
        <f t="shared" si="2"/>
        <v/>
      </c>
      <c r="F49" s="3" t="str">
        <f t="shared" si="3"/>
        <v/>
      </c>
      <c r="G49" s="3" t="str">
        <f t="shared" si="4"/>
        <v/>
      </c>
      <c r="H49" s="3" t="str">
        <f t="shared" si="5"/>
        <v/>
      </c>
      <c r="I49" s="3" t="str">
        <f t="shared" si="6"/>
        <v/>
      </c>
      <c r="J49" s="3" t="str">
        <f t="shared" si="7"/>
        <v/>
      </c>
      <c r="K49" s="3" t="str">
        <f t="shared" si="8"/>
        <v/>
      </c>
    </row>
    <row r="50" spans="1:11" ht="15.6" thickTop="1" thickBot="1" x14ac:dyDescent="0.35">
      <c r="A50" t="str">
        <f t="shared" si="9"/>
        <v>ML049</v>
      </c>
      <c r="B50" s="4" t="str">
        <f>IFERROR(VLOOKUP($A50, DataInput!$D:$E, 2, FALSE), "")</f>
        <v/>
      </c>
      <c r="C50" s="3" t="str">
        <f t="shared" si="0"/>
        <v/>
      </c>
      <c r="D50" s="3" t="str">
        <f t="shared" si="1"/>
        <v/>
      </c>
      <c r="E50" s="3" t="str">
        <f t="shared" si="2"/>
        <v/>
      </c>
      <c r="F50" s="3" t="str">
        <f t="shared" si="3"/>
        <v/>
      </c>
      <c r="G50" s="3" t="str">
        <f t="shared" si="4"/>
        <v/>
      </c>
      <c r="H50" s="3" t="str">
        <f t="shared" si="5"/>
        <v/>
      </c>
      <c r="I50" s="3" t="str">
        <f t="shared" si="6"/>
        <v/>
      </c>
      <c r="J50" s="3" t="str">
        <f t="shared" si="7"/>
        <v/>
      </c>
      <c r="K50" s="3" t="str">
        <f t="shared" si="8"/>
        <v/>
      </c>
    </row>
    <row r="51" spans="1:11" ht="15.6" thickTop="1" thickBot="1" x14ac:dyDescent="0.35">
      <c r="A51" t="str">
        <f t="shared" si="9"/>
        <v>ML050</v>
      </c>
      <c r="B51" s="4" t="str">
        <f>IFERROR(VLOOKUP($A51, DataInput!$D:$E, 2, FALSE), "")</f>
        <v/>
      </c>
      <c r="C51" s="3" t="str">
        <f t="shared" si="0"/>
        <v/>
      </c>
      <c r="D51" s="3" t="str">
        <f t="shared" si="1"/>
        <v/>
      </c>
      <c r="E51" s="3" t="str">
        <f t="shared" si="2"/>
        <v/>
      </c>
      <c r="F51" s="3" t="str">
        <f t="shared" si="3"/>
        <v/>
      </c>
      <c r="G51" s="3" t="str">
        <f t="shared" si="4"/>
        <v/>
      </c>
      <c r="H51" s="3" t="str">
        <f t="shared" si="5"/>
        <v/>
      </c>
      <c r="I51" s="3" t="str">
        <f t="shared" si="6"/>
        <v/>
      </c>
      <c r="J51" s="3" t="str">
        <f t="shared" si="7"/>
        <v/>
      </c>
      <c r="K51" s="3" t="str">
        <f t="shared" si="8"/>
        <v/>
      </c>
    </row>
    <row r="52" spans="1:11" ht="15" thickTop="1" x14ac:dyDescent="0.3"/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7DE82-7DE2-4DA4-B745-D20B5502F012}">
  <dimension ref="A3:F5"/>
  <sheetViews>
    <sheetView workbookViewId="0"/>
  </sheetViews>
  <sheetFormatPr defaultRowHeight="14.4" x14ac:dyDescent="0.3"/>
  <sheetData>
    <row r="3" spans="1:6" x14ac:dyDescent="0.3">
      <c r="A3" s="5" t="s">
        <v>195</v>
      </c>
      <c r="B3" s="5" t="s">
        <v>224</v>
      </c>
      <c r="C3" s="5">
        <v>2</v>
      </c>
      <c r="E3" t="s">
        <v>223</v>
      </c>
      <c r="F3">
        <f>VLOOKUP(Instructions!$B$2,LU_GEN!$A$3:$C$7,3,FALSE)</f>
        <v>2</v>
      </c>
    </row>
    <row r="4" spans="1:6" x14ac:dyDescent="0.3">
      <c r="A4" s="5" t="s">
        <v>196</v>
      </c>
      <c r="B4" s="5" t="s">
        <v>225</v>
      </c>
      <c r="C4" s="5">
        <v>3</v>
      </c>
    </row>
    <row r="5" spans="1:6" x14ac:dyDescent="0.3">
      <c r="A5" s="5" t="s">
        <v>197</v>
      </c>
      <c r="B5" s="5" t="s">
        <v>226</v>
      </c>
      <c r="C5" s="5">
        <v>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D5E65-9328-481F-804E-BB5E660D8B03}">
  <dimension ref="A4:D32"/>
  <sheetViews>
    <sheetView workbookViewId="0">
      <selection activeCell="C25" sqref="C25"/>
    </sheetView>
  </sheetViews>
  <sheetFormatPr defaultRowHeight="14.4" x14ac:dyDescent="0.3"/>
  <cols>
    <col min="2" max="2" width="8.5546875" bestFit="1" customWidth="1"/>
    <col min="3" max="3" width="16.88671875" bestFit="1" customWidth="1"/>
  </cols>
  <sheetData>
    <row r="4" spans="1:4" x14ac:dyDescent="0.3">
      <c r="A4" t="s">
        <v>253</v>
      </c>
      <c r="B4" t="s">
        <v>195</v>
      </c>
      <c r="C4" t="s">
        <v>196</v>
      </c>
      <c r="D4" t="s">
        <v>197</v>
      </c>
    </row>
    <row r="5" spans="1:4" x14ac:dyDescent="0.3">
      <c r="A5" t="s">
        <v>254</v>
      </c>
      <c r="B5" t="s">
        <v>255</v>
      </c>
      <c r="C5" t="s">
        <v>256</v>
      </c>
      <c r="D5" t="s">
        <v>257</v>
      </c>
    </row>
    <row r="6" spans="1:4" x14ac:dyDescent="0.3">
      <c r="A6" t="s">
        <v>258</v>
      </c>
      <c r="B6" t="s">
        <v>259</v>
      </c>
      <c r="C6" t="s">
        <v>260</v>
      </c>
      <c r="D6" t="s">
        <v>261</v>
      </c>
    </row>
    <row r="7" spans="1:4" x14ac:dyDescent="0.3">
      <c r="A7" t="s">
        <v>262</v>
      </c>
      <c r="B7" t="s">
        <v>263</v>
      </c>
      <c r="C7" t="s">
        <v>264</v>
      </c>
      <c r="D7" t="s">
        <v>265</v>
      </c>
    </row>
    <row r="10" spans="1:4" x14ac:dyDescent="0.3">
      <c r="A10" t="s">
        <v>253</v>
      </c>
      <c r="B10" t="s">
        <v>195</v>
      </c>
      <c r="C10" t="s">
        <v>196</v>
      </c>
      <c r="D10" t="s">
        <v>197</v>
      </c>
    </row>
    <row r="11" spans="1:4" x14ac:dyDescent="0.3">
      <c r="A11" t="s">
        <v>266</v>
      </c>
      <c r="B11" t="s">
        <v>267</v>
      </c>
      <c r="C11" t="s">
        <v>268</v>
      </c>
      <c r="D11" t="s">
        <v>257</v>
      </c>
    </row>
    <row r="12" spans="1:4" x14ac:dyDescent="0.3">
      <c r="A12" t="s">
        <v>269</v>
      </c>
      <c r="B12" t="s">
        <v>270</v>
      </c>
      <c r="C12" t="s">
        <v>271</v>
      </c>
      <c r="D12" t="s">
        <v>261</v>
      </c>
    </row>
    <row r="13" spans="1:4" x14ac:dyDescent="0.3">
      <c r="A13" t="s">
        <v>272</v>
      </c>
      <c r="B13" t="s">
        <v>273</v>
      </c>
      <c r="C13" t="s">
        <v>273</v>
      </c>
      <c r="D13" t="s">
        <v>265</v>
      </c>
    </row>
    <row r="14" spans="1:4" x14ac:dyDescent="0.3">
      <c r="A14" t="s">
        <v>274</v>
      </c>
      <c r="B14" t="s">
        <v>275</v>
      </c>
      <c r="C14" t="s">
        <v>276</v>
      </c>
      <c r="D14" t="s">
        <v>277</v>
      </c>
    </row>
    <row r="18" spans="1:4" x14ac:dyDescent="0.3">
      <c r="A18" t="s">
        <v>253</v>
      </c>
      <c r="B18" t="s">
        <v>195</v>
      </c>
      <c r="C18" t="s">
        <v>196</v>
      </c>
      <c r="D18" t="s">
        <v>197</v>
      </c>
    </row>
    <row r="19" spans="1:4" x14ac:dyDescent="0.3">
      <c r="A19" t="s">
        <v>278</v>
      </c>
      <c r="B19" t="s">
        <v>279</v>
      </c>
      <c r="C19" t="s">
        <v>280</v>
      </c>
      <c r="D19" t="s">
        <v>257</v>
      </c>
    </row>
    <row r="20" spans="1:4" x14ac:dyDescent="0.3">
      <c r="A20" t="s">
        <v>281</v>
      </c>
      <c r="B20" t="s">
        <v>282</v>
      </c>
      <c r="C20" t="s">
        <v>283</v>
      </c>
      <c r="D20" t="s">
        <v>261</v>
      </c>
    </row>
    <row r="21" spans="1:4" x14ac:dyDescent="0.3">
      <c r="A21" t="s">
        <v>284</v>
      </c>
      <c r="B21" t="s">
        <v>285</v>
      </c>
      <c r="C21" t="s">
        <v>286</v>
      </c>
      <c r="D21" t="s">
        <v>265</v>
      </c>
    </row>
    <row r="22" spans="1:4" x14ac:dyDescent="0.3">
      <c r="A22" t="s">
        <v>287</v>
      </c>
      <c r="B22" t="s">
        <v>288</v>
      </c>
      <c r="C22" t="s">
        <v>289</v>
      </c>
      <c r="D22" t="s">
        <v>277</v>
      </c>
    </row>
    <row r="23" spans="1:4" x14ac:dyDescent="0.3">
      <c r="A23" t="s">
        <v>290</v>
      </c>
      <c r="B23" t="s">
        <v>291</v>
      </c>
      <c r="C23" t="s">
        <v>292</v>
      </c>
      <c r="D23" t="s">
        <v>293</v>
      </c>
    </row>
    <row r="29" spans="1:4" x14ac:dyDescent="0.3">
      <c r="B29" t="s">
        <v>195</v>
      </c>
      <c r="C29" t="s">
        <v>196</v>
      </c>
      <c r="D29" t="s">
        <v>197</v>
      </c>
    </row>
    <row r="30" spans="1:4" x14ac:dyDescent="0.3">
      <c r="A30">
        <v>1</v>
      </c>
      <c r="B30" t="s">
        <v>294</v>
      </c>
      <c r="C30" t="s">
        <v>295</v>
      </c>
      <c r="D30" t="s">
        <v>257</v>
      </c>
    </row>
    <row r="31" spans="1:4" x14ac:dyDescent="0.3">
      <c r="A31">
        <v>0.5</v>
      </c>
      <c r="B31" t="s">
        <v>296</v>
      </c>
      <c r="C31" t="s">
        <v>297</v>
      </c>
      <c r="D31" t="s">
        <v>261</v>
      </c>
    </row>
    <row r="32" spans="1:4" x14ac:dyDescent="0.3">
      <c r="A32">
        <v>0</v>
      </c>
      <c r="B32" t="s">
        <v>298</v>
      </c>
      <c r="C32" t="s">
        <v>299</v>
      </c>
      <c r="D32" t="s">
        <v>265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EF442-697D-4664-9708-14F66E8FE0FC}">
  <dimension ref="A4:L106"/>
  <sheetViews>
    <sheetView workbookViewId="0">
      <selection activeCell="D26" sqref="D26"/>
    </sheetView>
  </sheetViews>
  <sheetFormatPr defaultRowHeight="14.4" x14ac:dyDescent="0.3"/>
  <cols>
    <col min="2" max="2" width="19.88671875" customWidth="1"/>
  </cols>
  <sheetData>
    <row r="4" spans="1:12" x14ac:dyDescent="0.3">
      <c r="A4" s="5"/>
      <c r="B4" s="5"/>
      <c r="C4" s="5"/>
      <c r="D4" t="s">
        <v>99</v>
      </c>
      <c r="E4" t="s">
        <v>100</v>
      </c>
      <c r="F4" t="s">
        <v>101</v>
      </c>
      <c r="G4" t="s">
        <v>102</v>
      </c>
      <c r="H4" t="s">
        <v>103</v>
      </c>
      <c r="I4" t="s">
        <v>104</v>
      </c>
      <c r="J4" t="s">
        <v>105</v>
      </c>
      <c r="K4" t="s">
        <v>106</v>
      </c>
      <c r="L4" t="s">
        <v>107</v>
      </c>
    </row>
    <row r="5" spans="1:12" x14ac:dyDescent="0.3">
      <c r="A5" s="5" t="s">
        <v>108</v>
      </c>
      <c r="B5" s="14" t="s">
        <v>231</v>
      </c>
      <c r="C5" s="5">
        <f>SUM(D5:L5)</f>
        <v>1</v>
      </c>
      <c r="D5" s="5"/>
      <c r="E5" s="5"/>
      <c r="F5" s="5">
        <v>0.25</v>
      </c>
      <c r="G5" s="5">
        <v>0.25</v>
      </c>
      <c r="H5" s="5">
        <v>0.25</v>
      </c>
      <c r="I5" s="5"/>
      <c r="J5" s="5">
        <v>0.25</v>
      </c>
      <c r="K5" s="5"/>
      <c r="L5" s="5"/>
    </row>
    <row r="6" spans="1:12" x14ac:dyDescent="0.3">
      <c r="A6" s="5" t="s">
        <v>109</v>
      </c>
      <c r="B6" s="14" t="s">
        <v>232</v>
      </c>
      <c r="C6" s="5">
        <f t="shared" ref="C6:C26" si="0">SUM(D6:L6)</f>
        <v>1</v>
      </c>
      <c r="D6" s="5"/>
      <c r="E6" s="5"/>
      <c r="F6" s="5"/>
      <c r="G6" s="5">
        <v>0.2</v>
      </c>
      <c r="H6" s="5"/>
      <c r="I6" s="5"/>
      <c r="J6" s="5">
        <v>0.3</v>
      </c>
      <c r="K6" s="5">
        <v>0.3</v>
      </c>
      <c r="L6" s="5">
        <v>0.2</v>
      </c>
    </row>
    <row r="7" spans="1:12" x14ac:dyDescent="0.3">
      <c r="A7" s="5" t="s">
        <v>110</v>
      </c>
      <c r="B7" s="14" t="s">
        <v>233</v>
      </c>
      <c r="C7" s="5">
        <f t="shared" si="0"/>
        <v>1</v>
      </c>
      <c r="D7" s="5"/>
      <c r="E7" s="5">
        <v>0.25</v>
      </c>
      <c r="F7" s="5">
        <v>0.5</v>
      </c>
      <c r="G7" s="5"/>
      <c r="H7" s="5">
        <v>0.25</v>
      </c>
      <c r="I7" s="5"/>
      <c r="J7" s="5"/>
      <c r="K7" s="5"/>
      <c r="L7" s="5"/>
    </row>
    <row r="8" spans="1:12" x14ac:dyDescent="0.3">
      <c r="A8" s="5" t="s">
        <v>111</v>
      </c>
      <c r="B8" s="14" t="s">
        <v>234</v>
      </c>
      <c r="C8" s="5">
        <f t="shared" si="0"/>
        <v>1</v>
      </c>
      <c r="D8" s="5">
        <v>0.25</v>
      </c>
      <c r="E8" s="5">
        <v>0.25</v>
      </c>
      <c r="F8" s="5"/>
      <c r="G8" s="5"/>
      <c r="H8" s="5"/>
      <c r="I8" s="5">
        <v>0.5</v>
      </c>
      <c r="J8" s="5"/>
      <c r="K8" s="5"/>
      <c r="L8" s="5"/>
    </row>
    <row r="9" spans="1:12" x14ac:dyDescent="0.3">
      <c r="A9" s="5" t="s">
        <v>112</v>
      </c>
      <c r="B9" s="14" t="s">
        <v>235</v>
      </c>
      <c r="C9" s="5">
        <f t="shared" si="0"/>
        <v>1</v>
      </c>
      <c r="D9" s="5"/>
      <c r="E9" s="5"/>
      <c r="F9" s="5"/>
      <c r="G9" s="5">
        <v>1</v>
      </c>
      <c r="H9" s="5"/>
      <c r="I9" s="5"/>
      <c r="J9" s="5"/>
      <c r="K9" s="5"/>
      <c r="L9" s="5"/>
    </row>
    <row r="10" spans="1:12" x14ac:dyDescent="0.3">
      <c r="A10" s="5" t="s">
        <v>113</v>
      </c>
      <c r="B10" s="14" t="s">
        <v>236</v>
      </c>
      <c r="C10" s="5">
        <f t="shared" si="0"/>
        <v>1</v>
      </c>
      <c r="D10" s="5"/>
      <c r="E10" s="5"/>
      <c r="F10" s="5">
        <v>0.25</v>
      </c>
      <c r="G10" s="5"/>
      <c r="H10" s="5"/>
      <c r="I10" s="5"/>
      <c r="J10" s="5">
        <v>0.25</v>
      </c>
      <c r="K10" s="5">
        <v>0.5</v>
      </c>
      <c r="L10" s="5"/>
    </row>
    <row r="11" spans="1:12" x14ac:dyDescent="0.3">
      <c r="A11" s="5" t="s">
        <v>114</v>
      </c>
      <c r="B11" s="14" t="s">
        <v>237</v>
      </c>
      <c r="C11" s="5">
        <f t="shared" si="0"/>
        <v>1</v>
      </c>
      <c r="D11" s="5"/>
      <c r="E11" s="5"/>
      <c r="F11" s="5"/>
      <c r="G11" s="5"/>
      <c r="H11" s="5"/>
      <c r="I11" s="5"/>
      <c r="J11" s="5">
        <v>0.3</v>
      </c>
      <c r="K11" s="5">
        <v>0.7</v>
      </c>
      <c r="L11" s="5"/>
    </row>
    <row r="12" spans="1:12" x14ac:dyDescent="0.3">
      <c r="A12" s="5" t="s">
        <v>115</v>
      </c>
      <c r="B12" s="14" t="s">
        <v>238</v>
      </c>
      <c r="C12" s="5">
        <f t="shared" si="0"/>
        <v>1</v>
      </c>
      <c r="D12" s="5"/>
      <c r="E12" s="5"/>
      <c r="F12" s="5"/>
      <c r="G12" s="5">
        <v>0.25</v>
      </c>
      <c r="H12" s="5">
        <v>0.5</v>
      </c>
      <c r="I12" s="5">
        <v>0.25</v>
      </c>
      <c r="J12" s="5"/>
      <c r="K12" s="5"/>
      <c r="L12" s="5"/>
    </row>
    <row r="13" spans="1:12" x14ac:dyDescent="0.3">
      <c r="A13" s="5" t="s">
        <v>116</v>
      </c>
      <c r="B13" s="14" t="s">
        <v>239</v>
      </c>
      <c r="C13" s="5">
        <f t="shared" si="0"/>
        <v>1</v>
      </c>
      <c r="D13" s="5"/>
      <c r="E13" s="5">
        <v>1</v>
      </c>
      <c r="F13" s="5"/>
      <c r="G13" s="5"/>
      <c r="H13" s="5"/>
      <c r="I13" s="5"/>
      <c r="J13" s="5"/>
      <c r="K13" s="5"/>
      <c r="L13" s="5"/>
    </row>
    <row r="14" spans="1:12" x14ac:dyDescent="0.3">
      <c r="A14" s="5" t="s">
        <v>117</v>
      </c>
      <c r="B14" s="14" t="s">
        <v>240</v>
      </c>
      <c r="C14" s="5">
        <f t="shared" si="0"/>
        <v>1</v>
      </c>
      <c r="D14" s="5"/>
      <c r="E14" s="5">
        <v>0.25</v>
      </c>
      <c r="F14" s="5">
        <v>0.25</v>
      </c>
      <c r="G14" s="5"/>
      <c r="H14" s="5">
        <v>0.25</v>
      </c>
      <c r="I14" s="5">
        <v>0.25</v>
      </c>
      <c r="J14" s="5"/>
      <c r="K14" s="5"/>
      <c r="L14" s="5"/>
    </row>
    <row r="15" spans="1:12" x14ac:dyDescent="0.3">
      <c r="A15" s="5" t="s">
        <v>118</v>
      </c>
      <c r="B15" s="14" t="s">
        <v>241</v>
      </c>
      <c r="C15" s="5">
        <f t="shared" si="0"/>
        <v>1</v>
      </c>
      <c r="D15" s="5"/>
      <c r="E15" s="5"/>
      <c r="F15" s="5"/>
      <c r="G15" s="5">
        <v>0.5</v>
      </c>
      <c r="H15" s="5"/>
      <c r="I15" s="5"/>
      <c r="J15" s="5">
        <v>0.25</v>
      </c>
      <c r="K15" s="5"/>
      <c r="L15" s="5">
        <v>0.25</v>
      </c>
    </row>
    <row r="16" spans="1:12" x14ac:dyDescent="0.3">
      <c r="A16" s="5" t="s">
        <v>119</v>
      </c>
      <c r="B16" s="14" t="s">
        <v>242</v>
      </c>
      <c r="C16" s="5">
        <f t="shared" si="0"/>
        <v>1</v>
      </c>
      <c r="D16" s="5">
        <v>0.3</v>
      </c>
      <c r="E16" s="5"/>
      <c r="F16" s="5">
        <v>0.4</v>
      </c>
      <c r="G16" s="5"/>
      <c r="H16" s="5"/>
      <c r="I16" s="5"/>
      <c r="J16" s="5"/>
      <c r="K16" s="5">
        <v>0.3</v>
      </c>
      <c r="L16" s="5"/>
    </row>
    <row r="17" spans="1:12" x14ac:dyDescent="0.3">
      <c r="A17" s="5" t="s">
        <v>120</v>
      </c>
      <c r="B17" s="14" t="s">
        <v>243</v>
      </c>
      <c r="C17" s="5">
        <f t="shared" si="0"/>
        <v>1</v>
      </c>
      <c r="D17" s="5">
        <v>0.25</v>
      </c>
      <c r="E17" s="5"/>
      <c r="F17" s="5"/>
      <c r="G17" s="5"/>
      <c r="H17" s="5"/>
      <c r="I17" s="5">
        <v>0.75</v>
      </c>
      <c r="J17" s="5"/>
      <c r="K17" s="5"/>
      <c r="L17" s="5"/>
    </row>
    <row r="18" spans="1:12" x14ac:dyDescent="0.3">
      <c r="A18" s="5" t="s">
        <v>121</v>
      </c>
      <c r="B18" s="14" t="s">
        <v>244</v>
      </c>
      <c r="C18" s="5">
        <f t="shared" si="0"/>
        <v>1</v>
      </c>
      <c r="D18" s="5">
        <v>0.25</v>
      </c>
      <c r="E18" s="5"/>
      <c r="F18" s="5"/>
      <c r="G18" s="5"/>
      <c r="H18" s="5"/>
      <c r="I18" s="5"/>
      <c r="J18" s="5"/>
      <c r="K18" s="5">
        <v>0.5</v>
      </c>
      <c r="L18" s="5">
        <v>0.25</v>
      </c>
    </row>
    <row r="19" spans="1:12" x14ac:dyDescent="0.3">
      <c r="A19" s="5" t="s">
        <v>122</v>
      </c>
      <c r="B19" s="14" t="s">
        <v>245</v>
      </c>
      <c r="C19" s="5">
        <f t="shared" si="0"/>
        <v>1</v>
      </c>
      <c r="D19" s="5"/>
      <c r="E19" s="5"/>
      <c r="F19" s="5"/>
      <c r="G19" s="5"/>
      <c r="H19" s="5">
        <v>1</v>
      </c>
      <c r="I19" s="5"/>
      <c r="J19" s="5"/>
      <c r="K19" s="5"/>
      <c r="L19" s="5"/>
    </row>
    <row r="20" spans="1:12" x14ac:dyDescent="0.3">
      <c r="A20" s="5" t="s">
        <v>123</v>
      </c>
      <c r="B20" s="14" t="s">
        <v>246</v>
      </c>
      <c r="C20" s="5">
        <f t="shared" si="0"/>
        <v>1</v>
      </c>
      <c r="D20" s="5"/>
      <c r="E20" s="5"/>
      <c r="F20" s="5">
        <v>0.25</v>
      </c>
      <c r="G20" s="5"/>
      <c r="H20" s="5">
        <v>0.75</v>
      </c>
      <c r="I20" s="5"/>
      <c r="J20" s="5"/>
      <c r="K20" s="5"/>
      <c r="L20" s="5"/>
    </row>
    <row r="21" spans="1:12" x14ac:dyDescent="0.3">
      <c r="A21" s="5" t="s">
        <v>124</v>
      </c>
      <c r="B21" s="14" t="s">
        <v>247</v>
      </c>
      <c r="C21" s="5">
        <f t="shared" si="0"/>
        <v>1</v>
      </c>
      <c r="D21" s="5">
        <v>0.3</v>
      </c>
      <c r="E21" s="5"/>
      <c r="F21" s="5">
        <v>0.4</v>
      </c>
      <c r="G21" s="5"/>
      <c r="H21" s="5"/>
      <c r="I21" s="5"/>
      <c r="J21" s="5"/>
      <c r="K21" s="5">
        <v>0.3</v>
      </c>
      <c r="L21" s="5"/>
    </row>
    <row r="22" spans="1:12" ht="27.6" x14ac:dyDescent="0.3">
      <c r="A22" s="5" t="s">
        <v>125</v>
      </c>
      <c r="B22" s="14" t="s">
        <v>248</v>
      </c>
      <c r="C22" s="5">
        <f t="shared" si="0"/>
        <v>1</v>
      </c>
      <c r="D22" s="5"/>
      <c r="E22" s="5"/>
      <c r="F22" s="5"/>
      <c r="G22" s="5"/>
      <c r="H22" s="5">
        <v>0.5</v>
      </c>
      <c r="I22" s="5"/>
      <c r="J22" s="5"/>
      <c r="K22" s="5">
        <v>0.5</v>
      </c>
      <c r="L22" s="5"/>
    </row>
    <row r="23" spans="1:12" x14ac:dyDescent="0.3">
      <c r="A23" s="5" t="s">
        <v>126</v>
      </c>
      <c r="B23" s="14" t="s">
        <v>249</v>
      </c>
      <c r="C23" s="5">
        <f t="shared" si="0"/>
        <v>1</v>
      </c>
      <c r="D23" s="5"/>
      <c r="E23" s="5"/>
      <c r="F23" s="5"/>
      <c r="G23" s="5"/>
      <c r="H23" s="5">
        <v>0.5</v>
      </c>
      <c r="I23" s="5">
        <v>0.5</v>
      </c>
      <c r="J23" s="5"/>
      <c r="K23" s="5"/>
      <c r="L23" s="5"/>
    </row>
    <row r="24" spans="1:12" x14ac:dyDescent="0.3">
      <c r="A24" s="5" t="s">
        <v>127</v>
      </c>
      <c r="B24" s="14" t="s">
        <v>250</v>
      </c>
      <c r="C24" s="5">
        <f t="shared" si="0"/>
        <v>1</v>
      </c>
      <c r="D24" s="5"/>
      <c r="E24" s="5"/>
      <c r="F24" s="5"/>
      <c r="G24" s="5"/>
      <c r="H24" s="5">
        <v>1</v>
      </c>
      <c r="I24" s="5"/>
      <c r="J24" s="5"/>
      <c r="K24" s="5"/>
      <c r="L24" s="5"/>
    </row>
    <row r="25" spans="1:12" x14ac:dyDescent="0.3">
      <c r="A25" s="5" t="s">
        <v>128</v>
      </c>
      <c r="B25" s="15" t="s">
        <v>251</v>
      </c>
      <c r="C25" s="5">
        <f t="shared" si="0"/>
        <v>1</v>
      </c>
      <c r="D25" s="5">
        <v>0.2</v>
      </c>
      <c r="E25" s="5"/>
      <c r="F25" s="5"/>
      <c r="G25" s="5"/>
      <c r="H25" s="5">
        <v>0.4</v>
      </c>
      <c r="I25" s="5">
        <v>0.4</v>
      </c>
      <c r="J25" s="5"/>
      <c r="K25" s="5"/>
      <c r="L25" s="5"/>
    </row>
    <row r="26" spans="1:12" x14ac:dyDescent="0.3">
      <c r="A26" s="5" t="s">
        <v>129</v>
      </c>
      <c r="B26" s="5" t="s">
        <v>252</v>
      </c>
      <c r="C26" s="5">
        <f t="shared" si="0"/>
        <v>1</v>
      </c>
      <c r="D26" s="5"/>
      <c r="E26" s="5"/>
      <c r="F26" s="5"/>
      <c r="G26" s="5">
        <v>0.25</v>
      </c>
      <c r="H26" s="5"/>
      <c r="I26" s="5"/>
      <c r="J26" s="5">
        <v>0.75</v>
      </c>
      <c r="K26" s="5"/>
      <c r="L26" s="5"/>
    </row>
    <row r="30" spans="1:12" x14ac:dyDescent="0.3">
      <c r="A30" t="s">
        <v>300</v>
      </c>
      <c r="B30" t="s">
        <v>195</v>
      </c>
      <c r="C30" t="s">
        <v>196</v>
      </c>
      <c r="D30" t="s">
        <v>197</v>
      </c>
    </row>
    <row r="31" spans="1:12" x14ac:dyDescent="0.3">
      <c r="A31">
        <v>-2</v>
      </c>
      <c r="B31" t="s">
        <v>301</v>
      </c>
      <c r="C31" t="s">
        <v>302</v>
      </c>
      <c r="D31" t="s">
        <v>257</v>
      </c>
    </row>
    <row r="32" spans="1:12" x14ac:dyDescent="0.3">
      <c r="A32">
        <v>-1</v>
      </c>
      <c r="B32" t="s">
        <v>303</v>
      </c>
      <c r="C32" t="s">
        <v>304</v>
      </c>
      <c r="D32" t="s">
        <v>261</v>
      </c>
    </row>
    <row r="33" spans="1:4" x14ac:dyDescent="0.3">
      <c r="A33">
        <v>0</v>
      </c>
      <c r="B33" t="s">
        <v>305</v>
      </c>
      <c r="C33" t="s">
        <v>306</v>
      </c>
      <c r="D33" t="s">
        <v>265</v>
      </c>
    </row>
    <row r="34" spans="1:4" x14ac:dyDescent="0.3">
      <c r="A34">
        <v>1</v>
      </c>
      <c r="B34" t="s">
        <v>307</v>
      </c>
      <c r="C34" t="s">
        <v>308</v>
      </c>
      <c r="D34" t="s">
        <v>277</v>
      </c>
    </row>
    <row r="35" spans="1:4" x14ac:dyDescent="0.3">
      <c r="A35">
        <v>2</v>
      </c>
      <c r="B35" t="s">
        <v>309</v>
      </c>
      <c r="C35" t="s">
        <v>310</v>
      </c>
      <c r="D35" t="s">
        <v>293</v>
      </c>
    </row>
    <row r="39" spans="1:4" x14ac:dyDescent="0.3">
      <c r="A39" t="s">
        <v>311</v>
      </c>
    </row>
    <row r="40" spans="1:4" x14ac:dyDescent="0.3">
      <c r="A40">
        <v>0</v>
      </c>
      <c r="B40" t="s">
        <v>312</v>
      </c>
      <c r="C40" t="s">
        <v>313</v>
      </c>
      <c r="D40" t="s">
        <v>257</v>
      </c>
    </row>
    <row r="41" spans="1:4" x14ac:dyDescent="0.3">
      <c r="A41">
        <v>1</v>
      </c>
      <c r="B41" t="s">
        <v>314</v>
      </c>
      <c r="C41" t="s">
        <v>315</v>
      </c>
      <c r="D41" t="s">
        <v>261</v>
      </c>
    </row>
    <row r="42" spans="1:4" x14ac:dyDescent="0.3">
      <c r="A42">
        <v>2</v>
      </c>
      <c r="B42" t="s">
        <v>316</v>
      </c>
      <c r="C42" t="s">
        <v>317</v>
      </c>
      <c r="D42" t="s">
        <v>265</v>
      </c>
    </row>
    <row r="43" spans="1:4" x14ac:dyDescent="0.3">
      <c r="A43">
        <v>3</v>
      </c>
      <c r="B43" t="s">
        <v>318</v>
      </c>
      <c r="C43" t="s">
        <v>319</v>
      </c>
      <c r="D43" t="s">
        <v>277</v>
      </c>
    </row>
    <row r="47" spans="1:4" x14ac:dyDescent="0.3">
      <c r="A47" t="s">
        <v>320</v>
      </c>
    </row>
    <row r="48" spans="1:4" x14ac:dyDescent="0.3">
      <c r="A48">
        <v>0</v>
      </c>
      <c r="B48" t="s">
        <v>321</v>
      </c>
      <c r="C48" t="s">
        <v>322</v>
      </c>
      <c r="D48" t="s">
        <v>257</v>
      </c>
    </row>
    <row r="49" spans="1:4" x14ac:dyDescent="0.3">
      <c r="A49">
        <v>1</v>
      </c>
      <c r="B49" t="s">
        <v>323</v>
      </c>
      <c r="C49" t="s">
        <v>324</v>
      </c>
      <c r="D49" t="s">
        <v>261</v>
      </c>
    </row>
    <row r="50" spans="1:4" x14ac:dyDescent="0.3">
      <c r="A50">
        <v>2</v>
      </c>
      <c r="B50" t="s">
        <v>325</v>
      </c>
      <c r="C50" t="s">
        <v>326</v>
      </c>
      <c r="D50" t="s">
        <v>265</v>
      </c>
    </row>
    <row r="51" spans="1:4" x14ac:dyDescent="0.3">
      <c r="A51">
        <v>3</v>
      </c>
      <c r="B51" t="s">
        <v>327</v>
      </c>
      <c r="C51" t="s">
        <v>328</v>
      </c>
      <c r="D51" t="s">
        <v>277</v>
      </c>
    </row>
    <row r="55" spans="1:4" x14ac:dyDescent="0.3">
      <c r="A55" t="s">
        <v>329</v>
      </c>
    </row>
    <row r="56" spans="1:4" x14ac:dyDescent="0.3">
      <c r="A56">
        <v>0</v>
      </c>
      <c r="B56" t="s">
        <v>330</v>
      </c>
      <c r="C56" t="s">
        <v>331</v>
      </c>
      <c r="D56" t="s">
        <v>257</v>
      </c>
    </row>
    <row r="57" spans="1:4" x14ac:dyDescent="0.3">
      <c r="A57">
        <v>1</v>
      </c>
      <c r="B57" t="s">
        <v>332</v>
      </c>
      <c r="C57" t="s">
        <v>333</v>
      </c>
      <c r="D57" t="s">
        <v>261</v>
      </c>
    </row>
    <row r="58" spans="1:4" x14ac:dyDescent="0.3">
      <c r="A58">
        <v>2</v>
      </c>
      <c r="B58" t="s">
        <v>334</v>
      </c>
      <c r="C58" t="s">
        <v>335</v>
      </c>
      <c r="D58" t="s">
        <v>265</v>
      </c>
    </row>
    <row r="59" spans="1:4" x14ac:dyDescent="0.3">
      <c r="A59">
        <v>3</v>
      </c>
      <c r="B59" t="s">
        <v>336</v>
      </c>
      <c r="C59" t="s">
        <v>337</v>
      </c>
      <c r="D59" t="s">
        <v>277</v>
      </c>
    </row>
    <row r="63" spans="1:4" x14ac:dyDescent="0.3">
      <c r="A63" t="s">
        <v>338</v>
      </c>
    </row>
    <row r="64" spans="1:4" x14ac:dyDescent="0.3">
      <c r="A64">
        <v>0</v>
      </c>
      <c r="B64" t="s">
        <v>339</v>
      </c>
      <c r="C64" t="s">
        <v>340</v>
      </c>
      <c r="D64" t="s">
        <v>257</v>
      </c>
    </row>
    <row r="65" spans="1:4" x14ac:dyDescent="0.3">
      <c r="A65">
        <v>1</v>
      </c>
      <c r="B65" t="s">
        <v>341</v>
      </c>
      <c r="C65" t="s">
        <v>342</v>
      </c>
      <c r="D65" t="s">
        <v>261</v>
      </c>
    </row>
    <row r="66" spans="1:4" x14ac:dyDescent="0.3">
      <c r="A66">
        <v>2</v>
      </c>
      <c r="B66" t="s">
        <v>343</v>
      </c>
      <c r="C66" t="s">
        <v>344</v>
      </c>
      <c r="D66" t="s">
        <v>265</v>
      </c>
    </row>
    <row r="67" spans="1:4" x14ac:dyDescent="0.3">
      <c r="A67">
        <v>3</v>
      </c>
      <c r="B67" t="s">
        <v>345</v>
      </c>
      <c r="C67" t="s">
        <v>346</v>
      </c>
      <c r="D67" t="s">
        <v>277</v>
      </c>
    </row>
    <row r="71" spans="1:4" x14ac:dyDescent="0.3">
      <c r="A71" t="s">
        <v>347</v>
      </c>
    </row>
    <row r="72" spans="1:4" x14ac:dyDescent="0.3">
      <c r="A72">
        <v>0</v>
      </c>
      <c r="B72" t="s">
        <v>348</v>
      </c>
      <c r="C72" t="s">
        <v>349</v>
      </c>
      <c r="D72" t="s">
        <v>257</v>
      </c>
    </row>
    <row r="73" spans="1:4" x14ac:dyDescent="0.3">
      <c r="A73">
        <v>1</v>
      </c>
      <c r="B73" t="s">
        <v>350</v>
      </c>
      <c r="C73" t="s">
        <v>351</v>
      </c>
      <c r="D73" t="s">
        <v>261</v>
      </c>
    </row>
    <row r="74" spans="1:4" x14ac:dyDescent="0.3">
      <c r="A74">
        <v>2</v>
      </c>
      <c r="B74" t="s">
        <v>352</v>
      </c>
      <c r="C74" t="s">
        <v>353</v>
      </c>
      <c r="D74" t="s">
        <v>265</v>
      </c>
    </row>
    <row r="75" spans="1:4" x14ac:dyDescent="0.3">
      <c r="A75">
        <v>3</v>
      </c>
      <c r="B75" t="s">
        <v>354</v>
      </c>
      <c r="C75" t="s">
        <v>355</v>
      </c>
      <c r="D75" t="s">
        <v>277</v>
      </c>
    </row>
    <row r="79" spans="1:4" x14ac:dyDescent="0.3">
      <c r="A79" t="s">
        <v>356</v>
      </c>
    </row>
    <row r="80" spans="1:4" x14ac:dyDescent="0.3">
      <c r="A80">
        <v>0</v>
      </c>
      <c r="B80" t="s">
        <v>357</v>
      </c>
      <c r="C80" t="s">
        <v>358</v>
      </c>
      <c r="D80" t="s">
        <v>257</v>
      </c>
    </row>
    <row r="81" spans="1:4" x14ac:dyDescent="0.3">
      <c r="A81">
        <v>1</v>
      </c>
      <c r="B81" t="s">
        <v>359</v>
      </c>
      <c r="C81" t="s">
        <v>360</v>
      </c>
      <c r="D81" t="s">
        <v>261</v>
      </c>
    </row>
    <row r="82" spans="1:4" x14ac:dyDescent="0.3">
      <c r="A82">
        <v>2</v>
      </c>
      <c r="B82" t="s">
        <v>361</v>
      </c>
      <c r="C82" t="s">
        <v>362</v>
      </c>
      <c r="D82" t="s">
        <v>265</v>
      </c>
    </row>
    <row r="83" spans="1:4" x14ac:dyDescent="0.3">
      <c r="A83">
        <v>3</v>
      </c>
      <c r="B83" t="s">
        <v>363</v>
      </c>
      <c r="C83" t="s">
        <v>364</v>
      </c>
      <c r="D83" t="s">
        <v>277</v>
      </c>
    </row>
    <row r="87" spans="1:4" x14ac:dyDescent="0.3">
      <c r="A87" t="s">
        <v>365</v>
      </c>
      <c r="B87" t="s">
        <v>366</v>
      </c>
    </row>
    <row r="88" spans="1:4" x14ac:dyDescent="0.3">
      <c r="A88">
        <v>0</v>
      </c>
      <c r="B88" t="s">
        <v>367</v>
      </c>
      <c r="C88" t="s">
        <v>368</v>
      </c>
      <c r="D88" t="s">
        <v>257</v>
      </c>
    </row>
    <row r="89" spans="1:4" x14ac:dyDescent="0.3">
      <c r="A89">
        <v>1</v>
      </c>
      <c r="B89" t="s">
        <v>369</v>
      </c>
      <c r="C89" t="s">
        <v>370</v>
      </c>
      <c r="D89" t="s">
        <v>261</v>
      </c>
    </row>
    <row r="90" spans="1:4" x14ac:dyDescent="0.3">
      <c r="A90">
        <v>2</v>
      </c>
      <c r="B90" t="s">
        <v>371</v>
      </c>
      <c r="C90" t="s">
        <v>372</v>
      </c>
      <c r="D90" t="s">
        <v>265</v>
      </c>
    </row>
    <row r="91" spans="1:4" x14ac:dyDescent="0.3">
      <c r="A91">
        <v>3</v>
      </c>
      <c r="B91" t="s">
        <v>373</v>
      </c>
      <c r="C91" t="s">
        <v>374</v>
      </c>
      <c r="D91" t="s">
        <v>277</v>
      </c>
    </row>
    <row r="95" spans="1:4" x14ac:dyDescent="0.3">
      <c r="A95" t="s">
        <v>375</v>
      </c>
      <c r="B95" t="s">
        <v>376</v>
      </c>
    </row>
    <row r="96" spans="1:4" x14ac:dyDescent="0.3">
      <c r="A96">
        <v>0</v>
      </c>
      <c r="B96" t="s">
        <v>377</v>
      </c>
      <c r="C96" t="s">
        <v>378</v>
      </c>
      <c r="D96" t="s">
        <v>257</v>
      </c>
    </row>
    <row r="97" spans="1:4" x14ac:dyDescent="0.3">
      <c r="A97">
        <v>1</v>
      </c>
      <c r="B97" t="s">
        <v>379</v>
      </c>
      <c r="C97" t="s">
        <v>380</v>
      </c>
      <c r="D97" t="s">
        <v>261</v>
      </c>
    </row>
    <row r="98" spans="1:4" x14ac:dyDescent="0.3">
      <c r="A98">
        <v>2</v>
      </c>
      <c r="B98" t="s">
        <v>381</v>
      </c>
      <c r="C98" t="s">
        <v>382</v>
      </c>
      <c r="D98" t="s">
        <v>265</v>
      </c>
    </row>
    <row r="99" spans="1:4" x14ac:dyDescent="0.3">
      <c r="A99">
        <v>3</v>
      </c>
      <c r="B99" t="s">
        <v>383</v>
      </c>
      <c r="C99" t="s">
        <v>384</v>
      </c>
      <c r="D99" t="s">
        <v>277</v>
      </c>
    </row>
    <row r="102" spans="1:4" x14ac:dyDescent="0.3">
      <c r="A102" t="s">
        <v>375</v>
      </c>
      <c r="B102" t="s">
        <v>385</v>
      </c>
    </row>
    <row r="103" spans="1:4" x14ac:dyDescent="0.3">
      <c r="A103">
        <v>0</v>
      </c>
      <c r="B103" t="s">
        <v>386</v>
      </c>
      <c r="C103" t="s">
        <v>387</v>
      </c>
      <c r="D103" t="s">
        <v>257</v>
      </c>
    </row>
    <row r="104" spans="1:4" x14ac:dyDescent="0.3">
      <c r="A104">
        <v>1</v>
      </c>
      <c r="B104" t="s">
        <v>388</v>
      </c>
      <c r="C104" t="s">
        <v>389</v>
      </c>
      <c r="D104" t="s">
        <v>261</v>
      </c>
    </row>
    <row r="105" spans="1:4" x14ac:dyDescent="0.3">
      <c r="A105">
        <v>2</v>
      </c>
      <c r="B105" t="s">
        <v>390</v>
      </c>
      <c r="C105" t="s">
        <v>391</v>
      </c>
      <c r="D105" t="s">
        <v>265</v>
      </c>
    </row>
    <row r="106" spans="1:4" x14ac:dyDescent="0.3">
      <c r="A106">
        <v>3</v>
      </c>
      <c r="B106" t="s">
        <v>392</v>
      </c>
      <c r="C106" t="s">
        <v>393</v>
      </c>
      <c r="D106" t="s">
        <v>277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86579-7678-425A-A3E8-7C5FA0A4A8F4}">
  <dimension ref="A23:D129"/>
  <sheetViews>
    <sheetView topLeftCell="A29" workbookViewId="0">
      <selection activeCell="E48" sqref="E48"/>
    </sheetView>
  </sheetViews>
  <sheetFormatPr defaultRowHeight="14.4" x14ac:dyDescent="0.3"/>
  <sheetData>
    <row r="23" spans="1:4" x14ac:dyDescent="0.3">
      <c r="A23" s="5"/>
      <c r="B23" s="5" t="s">
        <v>195</v>
      </c>
      <c r="C23" s="5" t="s">
        <v>196</v>
      </c>
      <c r="D23" s="5" t="s">
        <v>197</v>
      </c>
    </row>
    <row r="24" spans="1:4" x14ac:dyDescent="0.3">
      <c r="A24" s="5" t="s">
        <v>198</v>
      </c>
      <c r="B24" s="5" t="s">
        <v>199</v>
      </c>
      <c r="C24" s="5" t="s">
        <v>200</v>
      </c>
      <c r="D24" s="5"/>
    </row>
    <row r="25" spans="1:4" x14ac:dyDescent="0.3">
      <c r="A25" s="5" t="s">
        <v>201</v>
      </c>
      <c r="B25" s="5" t="s">
        <v>202</v>
      </c>
      <c r="C25" s="5" t="s">
        <v>203</v>
      </c>
      <c r="D25" s="5"/>
    </row>
    <row r="26" spans="1:4" x14ac:dyDescent="0.3">
      <c r="A26" s="5" t="s">
        <v>204</v>
      </c>
      <c r="B26" s="5" t="s">
        <v>205</v>
      </c>
      <c r="C26" s="5" t="s">
        <v>206</v>
      </c>
      <c r="D26" s="5"/>
    </row>
    <row r="27" spans="1:4" x14ac:dyDescent="0.3">
      <c r="A27" s="5" t="s">
        <v>207</v>
      </c>
      <c r="B27" s="5" t="s">
        <v>208</v>
      </c>
      <c r="C27" s="5" t="s">
        <v>209</v>
      </c>
      <c r="D27" s="5"/>
    </row>
    <row r="28" spans="1:4" x14ac:dyDescent="0.3">
      <c r="A28" s="5" t="s">
        <v>210</v>
      </c>
      <c r="B28" s="5" t="s">
        <v>211</v>
      </c>
      <c r="C28" s="5" t="s">
        <v>212</v>
      </c>
      <c r="D28" s="5"/>
    </row>
    <row r="29" spans="1:4" x14ac:dyDescent="0.3">
      <c r="A29" s="5" t="s">
        <v>213</v>
      </c>
      <c r="B29" s="5" t="s">
        <v>214</v>
      </c>
      <c r="C29" s="5" t="s">
        <v>215</v>
      </c>
      <c r="D29" s="5"/>
    </row>
    <row r="30" spans="1:4" x14ac:dyDescent="0.3">
      <c r="A30" s="5" t="s">
        <v>216</v>
      </c>
      <c r="B30" s="5" t="s">
        <v>217</v>
      </c>
      <c r="C30" s="5" t="s">
        <v>218</v>
      </c>
      <c r="D30" s="5"/>
    </row>
    <row r="31" spans="1:4" x14ac:dyDescent="0.3">
      <c r="A31" s="5" t="s">
        <v>219</v>
      </c>
      <c r="B31" s="5"/>
      <c r="C31" s="5"/>
      <c r="D31" s="5"/>
    </row>
    <row r="32" spans="1:4" x14ac:dyDescent="0.3">
      <c r="A32" s="5" t="s">
        <v>220</v>
      </c>
      <c r="B32" s="5"/>
      <c r="C32" s="5"/>
      <c r="D32" s="5"/>
    </row>
    <row r="33" spans="1:4" x14ac:dyDescent="0.3">
      <c r="A33" s="5" t="s">
        <v>221</v>
      </c>
      <c r="B33" s="5"/>
      <c r="C33" s="5"/>
      <c r="D33" s="5"/>
    </row>
    <row r="39" spans="1:4" x14ac:dyDescent="0.3">
      <c r="A39" t="s">
        <v>457</v>
      </c>
    </row>
    <row r="40" spans="1:4" x14ac:dyDescent="0.3">
      <c r="A40">
        <v>0</v>
      </c>
      <c r="B40" t="s">
        <v>458</v>
      </c>
      <c r="C40" t="s">
        <v>459</v>
      </c>
      <c r="D40" t="s">
        <v>460</v>
      </c>
    </row>
    <row r="41" spans="1:4" x14ac:dyDescent="0.3">
      <c r="A41">
        <v>1</v>
      </c>
      <c r="B41" t="s">
        <v>461</v>
      </c>
      <c r="C41" t="s">
        <v>462</v>
      </c>
      <c r="D41" t="s">
        <v>463</v>
      </c>
    </row>
    <row r="42" spans="1:4" x14ac:dyDescent="0.3">
      <c r="A42">
        <v>2</v>
      </c>
      <c r="B42" t="s">
        <v>464</v>
      </c>
      <c r="C42" t="s">
        <v>465</v>
      </c>
      <c r="D42" t="s">
        <v>466</v>
      </c>
    </row>
    <row r="43" spans="1:4" x14ac:dyDescent="0.3">
      <c r="A43">
        <v>3</v>
      </c>
      <c r="B43" t="s">
        <v>467</v>
      </c>
      <c r="C43" t="s">
        <v>468</v>
      </c>
      <c r="D43" t="s">
        <v>469</v>
      </c>
    </row>
    <row r="46" spans="1:4" x14ac:dyDescent="0.3">
      <c r="A46" t="s">
        <v>145</v>
      </c>
    </row>
    <row r="47" spans="1:4" x14ac:dyDescent="0.3">
      <c r="A47">
        <v>0</v>
      </c>
      <c r="B47" t="s">
        <v>470</v>
      </c>
      <c r="C47" t="s">
        <v>471</v>
      </c>
      <c r="D47" t="s">
        <v>460</v>
      </c>
    </row>
    <row r="48" spans="1:4" x14ac:dyDescent="0.3">
      <c r="A48">
        <v>1</v>
      </c>
      <c r="B48" t="s">
        <v>472</v>
      </c>
      <c r="C48" t="s">
        <v>473</v>
      </c>
      <c r="D48" t="s">
        <v>463</v>
      </c>
    </row>
    <row r="49" spans="1:4" x14ac:dyDescent="0.3">
      <c r="A49">
        <v>2</v>
      </c>
      <c r="B49" t="s">
        <v>474</v>
      </c>
      <c r="C49" t="s">
        <v>475</v>
      </c>
      <c r="D49" t="s">
        <v>466</v>
      </c>
    </row>
    <row r="50" spans="1:4" x14ac:dyDescent="0.3">
      <c r="A50">
        <v>3</v>
      </c>
      <c r="B50" t="s">
        <v>476</v>
      </c>
      <c r="C50" t="s">
        <v>477</v>
      </c>
      <c r="D50" t="s">
        <v>469</v>
      </c>
    </row>
    <row r="53" spans="1:4" x14ac:dyDescent="0.3">
      <c r="A53" t="s">
        <v>478</v>
      </c>
    </row>
    <row r="54" spans="1:4" x14ac:dyDescent="0.3">
      <c r="A54">
        <v>0</v>
      </c>
      <c r="B54" t="s">
        <v>470</v>
      </c>
      <c r="C54" t="s">
        <v>471</v>
      </c>
      <c r="D54" t="s">
        <v>460</v>
      </c>
    </row>
    <row r="55" spans="1:4" x14ac:dyDescent="0.3">
      <c r="A55">
        <v>1</v>
      </c>
      <c r="B55" t="s">
        <v>472</v>
      </c>
      <c r="C55" t="s">
        <v>473</v>
      </c>
      <c r="D55" t="s">
        <v>463</v>
      </c>
    </row>
    <row r="56" spans="1:4" x14ac:dyDescent="0.3">
      <c r="A56">
        <v>2</v>
      </c>
      <c r="B56" t="s">
        <v>474</v>
      </c>
      <c r="C56" t="s">
        <v>475</v>
      </c>
      <c r="D56" t="s">
        <v>466</v>
      </c>
    </row>
    <row r="57" spans="1:4" x14ac:dyDescent="0.3">
      <c r="A57">
        <v>3</v>
      </c>
      <c r="B57" t="s">
        <v>476</v>
      </c>
      <c r="C57" t="s">
        <v>477</v>
      </c>
      <c r="D57" t="s">
        <v>469</v>
      </c>
    </row>
    <row r="61" spans="1:4" x14ac:dyDescent="0.3">
      <c r="A61" t="s">
        <v>479</v>
      </c>
    </row>
    <row r="62" spans="1:4" x14ac:dyDescent="0.3">
      <c r="A62">
        <v>0</v>
      </c>
      <c r="B62" t="s">
        <v>480</v>
      </c>
      <c r="C62" t="s">
        <v>481</v>
      </c>
      <c r="D62" t="s">
        <v>460</v>
      </c>
    </row>
    <row r="63" spans="1:4" x14ac:dyDescent="0.3">
      <c r="A63">
        <v>1</v>
      </c>
      <c r="B63" t="s">
        <v>482</v>
      </c>
      <c r="C63" t="s">
        <v>483</v>
      </c>
      <c r="D63" t="s">
        <v>463</v>
      </c>
    </row>
    <row r="64" spans="1:4" x14ac:dyDescent="0.3">
      <c r="A64">
        <v>2</v>
      </c>
      <c r="B64" t="s">
        <v>484</v>
      </c>
      <c r="C64" t="s">
        <v>485</v>
      </c>
      <c r="D64" t="s">
        <v>466</v>
      </c>
    </row>
    <row r="65" spans="1:4" x14ac:dyDescent="0.3">
      <c r="A65">
        <v>3</v>
      </c>
      <c r="B65" t="s">
        <v>486</v>
      </c>
      <c r="C65" t="s">
        <v>487</v>
      </c>
      <c r="D65" t="s">
        <v>469</v>
      </c>
    </row>
    <row r="69" spans="1:4" x14ac:dyDescent="0.3">
      <c r="A69" t="s">
        <v>488</v>
      </c>
    </row>
    <row r="70" spans="1:4" x14ac:dyDescent="0.3">
      <c r="A70">
        <v>0</v>
      </c>
      <c r="B70" t="s">
        <v>489</v>
      </c>
      <c r="C70" t="s">
        <v>490</v>
      </c>
      <c r="D70" t="s">
        <v>460</v>
      </c>
    </row>
    <row r="71" spans="1:4" x14ac:dyDescent="0.3">
      <c r="A71">
        <v>1</v>
      </c>
      <c r="B71" t="s">
        <v>491</v>
      </c>
      <c r="C71" t="s">
        <v>492</v>
      </c>
      <c r="D71" t="s">
        <v>463</v>
      </c>
    </row>
    <row r="72" spans="1:4" x14ac:dyDescent="0.3">
      <c r="A72">
        <v>2</v>
      </c>
      <c r="B72" t="s">
        <v>493</v>
      </c>
      <c r="C72" t="s">
        <v>494</v>
      </c>
      <c r="D72" t="s">
        <v>466</v>
      </c>
    </row>
    <row r="73" spans="1:4" x14ac:dyDescent="0.3">
      <c r="A73">
        <v>3</v>
      </c>
      <c r="B73" t="s">
        <v>495</v>
      </c>
      <c r="C73" t="s">
        <v>496</v>
      </c>
      <c r="D73" t="s">
        <v>469</v>
      </c>
    </row>
    <row r="77" spans="1:4" x14ac:dyDescent="0.3">
      <c r="A77" t="s">
        <v>497</v>
      </c>
    </row>
    <row r="78" spans="1:4" x14ac:dyDescent="0.3">
      <c r="A78">
        <v>0</v>
      </c>
      <c r="B78" t="s">
        <v>498</v>
      </c>
      <c r="C78" t="s">
        <v>499</v>
      </c>
      <c r="D78" t="s">
        <v>460</v>
      </c>
    </row>
    <row r="79" spans="1:4" x14ac:dyDescent="0.3">
      <c r="A79">
        <v>1</v>
      </c>
      <c r="B79" t="s">
        <v>500</v>
      </c>
      <c r="C79" t="s">
        <v>501</v>
      </c>
      <c r="D79" t="s">
        <v>463</v>
      </c>
    </row>
    <row r="80" spans="1:4" x14ac:dyDescent="0.3">
      <c r="A80">
        <v>2</v>
      </c>
      <c r="B80" t="s">
        <v>502</v>
      </c>
      <c r="C80" t="s">
        <v>503</v>
      </c>
      <c r="D80" t="s">
        <v>466</v>
      </c>
    </row>
    <row r="81" spans="1:4" x14ac:dyDescent="0.3">
      <c r="A81">
        <v>3</v>
      </c>
      <c r="B81" t="s">
        <v>504</v>
      </c>
      <c r="C81" t="s">
        <v>505</v>
      </c>
      <c r="D81" t="s">
        <v>469</v>
      </c>
    </row>
    <row r="85" spans="1:4" x14ac:dyDescent="0.3">
      <c r="A85" t="s">
        <v>506</v>
      </c>
    </row>
    <row r="86" spans="1:4" x14ac:dyDescent="0.3">
      <c r="A86">
        <v>0</v>
      </c>
      <c r="B86" t="s">
        <v>507</v>
      </c>
      <c r="C86" t="s">
        <v>508</v>
      </c>
      <c r="D86" t="s">
        <v>460</v>
      </c>
    </row>
    <row r="87" spans="1:4" x14ac:dyDescent="0.3">
      <c r="A87">
        <v>1</v>
      </c>
      <c r="B87" t="s">
        <v>509</v>
      </c>
      <c r="C87" t="s">
        <v>510</v>
      </c>
      <c r="D87" t="s">
        <v>463</v>
      </c>
    </row>
    <row r="88" spans="1:4" x14ac:dyDescent="0.3">
      <c r="A88">
        <v>2</v>
      </c>
      <c r="B88" t="s">
        <v>511</v>
      </c>
      <c r="C88" t="s">
        <v>512</v>
      </c>
      <c r="D88" t="s">
        <v>466</v>
      </c>
    </row>
    <row r="89" spans="1:4" x14ac:dyDescent="0.3">
      <c r="A89">
        <v>3</v>
      </c>
      <c r="B89" t="s">
        <v>513</v>
      </c>
      <c r="C89" t="s">
        <v>514</v>
      </c>
      <c r="D89" t="s">
        <v>469</v>
      </c>
    </row>
    <row r="93" spans="1:4" x14ac:dyDescent="0.3">
      <c r="A93" t="s">
        <v>515</v>
      </c>
    </row>
    <row r="94" spans="1:4" x14ac:dyDescent="0.3">
      <c r="A94">
        <v>0</v>
      </c>
      <c r="B94" t="s">
        <v>516</v>
      </c>
      <c r="C94" t="s">
        <v>517</v>
      </c>
      <c r="D94" t="s">
        <v>460</v>
      </c>
    </row>
    <row r="95" spans="1:4" x14ac:dyDescent="0.3">
      <c r="A95">
        <v>1</v>
      </c>
      <c r="B95" t="s">
        <v>518</v>
      </c>
      <c r="C95" t="s">
        <v>519</v>
      </c>
      <c r="D95" t="s">
        <v>463</v>
      </c>
    </row>
    <row r="96" spans="1:4" x14ac:dyDescent="0.3">
      <c r="A96">
        <v>2</v>
      </c>
      <c r="B96" t="s">
        <v>520</v>
      </c>
      <c r="C96" t="s">
        <v>521</v>
      </c>
      <c r="D96" t="s">
        <v>466</v>
      </c>
    </row>
    <row r="97" spans="1:4" x14ac:dyDescent="0.3">
      <c r="A97">
        <v>3</v>
      </c>
      <c r="B97" t="s">
        <v>522</v>
      </c>
      <c r="C97" t="s">
        <v>523</v>
      </c>
      <c r="D97" t="s">
        <v>469</v>
      </c>
    </row>
    <row r="101" spans="1:4" x14ac:dyDescent="0.3">
      <c r="A101" t="s">
        <v>524</v>
      </c>
    </row>
    <row r="102" spans="1:4" x14ac:dyDescent="0.3">
      <c r="A102">
        <v>0</v>
      </c>
      <c r="B102" t="s">
        <v>489</v>
      </c>
      <c r="C102" t="s">
        <v>490</v>
      </c>
      <c r="D102" t="s">
        <v>460</v>
      </c>
    </row>
    <row r="103" spans="1:4" x14ac:dyDescent="0.3">
      <c r="A103">
        <v>1</v>
      </c>
      <c r="B103" t="s">
        <v>525</v>
      </c>
      <c r="C103" t="s">
        <v>526</v>
      </c>
      <c r="D103" t="s">
        <v>463</v>
      </c>
    </row>
    <row r="104" spans="1:4" x14ac:dyDescent="0.3">
      <c r="A104">
        <v>2</v>
      </c>
      <c r="B104" t="s">
        <v>527</v>
      </c>
      <c r="C104" t="s">
        <v>528</v>
      </c>
      <c r="D104" t="s">
        <v>466</v>
      </c>
    </row>
    <row r="105" spans="1:4" x14ac:dyDescent="0.3">
      <c r="A105">
        <v>3</v>
      </c>
      <c r="B105" t="s">
        <v>529</v>
      </c>
      <c r="C105" t="s">
        <v>530</v>
      </c>
      <c r="D105" t="s">
        <v>469</v>
      </c>
    </row>
    <row r="109" spans="1:4" x14ac:dyDescent="0.3">
      <c r="A109" t="s">
        <v>531</v>
      </c>
    </row>
    <row r="110" spans="1:4" x14ac:dyDescent="0.3">
      <c r="A110">
        <v>0</v>
      </c>
      <c r="B110" t="s">
        <v>532</v>
      </c>
      <c r="C110" t="s">
        <v>533</v>
      </c>
      <c r="D110" t="s">
        <v>460</v>
      </c>
    </row>
    <row r="111" spans="1:4" x14ac:dyDescent="0.3">
      <c r="A111">
        <v>1</v>
      </c>
      <c r="B111" t="s">
        <v>534</v>
      </c>
      <c r="C111" t="s">
        <v>535</v>
      </c>
      <c r="D111" t="s">
        <v>463</v>
      </c>
    </row>
    <row r="112" spans="1:4" x14ac:dyDescent="0.3">
      <c r="A112">
        <v>2</v>
      </c>
      <c r="B112" t="s">
        <v>536</v>
      </c>
      <c r="C112" t="s">
        <v>537</v>
      </c>
      <c r="D112" t="s">
        <v>466</v>
      </c>
    </row>
    <row r="113" spans="1:4" x14ac:dyDescent="0.3">
      <c r="A113">
        <v>3</v>
      </c>
      <c r="B113" t="s">
        <v>538</v>
      </c>
      <c r="C113" t="s">
        <v>539</v>
      </c>
      <c r="D113" t="s">
        <v>469</v>
      </c>
    </row>
    <row r="117" spans="1:4" x14ac:dyDescent="0.3">
      <c r="A117" t="s">
        <v>540</v>
      </c>
    </row>
    <row r="118" spans="1:4" x14ac:dyDescent="0.3">
      <c r="A118">
        <v>0</v>
      </c>
      <c r="B118" t="s">
        <v>541</v>
      </c>
      <c r="C118" t="s">
        <v>542</v>
      </c>
      <c r="D118" t="s">
        <v>460</v>
      </c>
    </row>
    <row r="119" spans="1:4" x14ac:dyDescent="0.3">
      <c r="A119">
        <v>1</v>
      </c>
      <c r="B119" t="s">
        <v>543</v>
      </c>
      <c r="C119" t="s">
        <v>544</v>
      </c>
      <c r="D119" t="s">
        <v>463</v>
      </c>
    </row>
    <row r="120" spans="1:4" x14ac:dyDescent="0.3">
      <c r="A120">
        <v>2</v>
      </c>
      <c r="B120" t="s">
        <v>545</v>
      </c>
      <c r="C120" t="s">
        <v>546</v>
      </c>
      <c r="D120" t="s">
        <v>466</v>
      </c>
    </row>
    <row r="121" spans="1:4" x14ac:dyDescent="0.3">
      <c r="A121">
        <v>3</v>
      </c>
      <c r="B121" t="s">
        <v>547</v>
      </c>
      <c r="C121" t="s">
        <v>548</v>
      </c>
      <c r="D121" t="s">
        <v>469</v>
      </c>
    </row>
    <row r="125" spans="1:4" x14ac:dyDescent="0.3">
      <c r="A125" t="s">
        <v>549</v>
      </c>
    </row>
    <row r="126" spans="1:4" x14ac:dyDescent="0.3">
      <c r="A126">
        <v>0</v>
      </c>
      <c r="B126" t="s">
        <v>550</v>
      </c>
      <c r="C126" t="s">
        <v>551</v>
      </c>
      <c r="D126" t="s">
        <v>460</v>
      </c>
    </row>
    <row r="127" spans="1:4" x14ac:dyDescent="0.3">
      <c r="A127">
        <v>1</v>
      </c>
      <c r="B127" t="s">
        <v>552</v>
      </c>
      <c r="C127" t="s">
        <v>553</v>
      </c>
      <c r="D127" t="s">
        <v>463</v>
      </c>
    </row>
    <row r="128" spans="1:4" x14ac:dyDescent="0.3">
      <c r="A128">
        <v>2</v>
      </c>
      <c r="B128" t="s">
        <v>554</v>
      </c>
      <c r="C128" t="s">
        <v>555</v>
      </c>
      <c r="D128" t="s">
        <v>466</v>
      </c>
    </row>
    <row r="129" spans="1:4" x14ac:dyDescent="0.3">
      <c r="A129">
        <v>3</v>
      </c>
      <c r="B129" t="s">
        <v>556</v>
      </c>
      <c r="C129" t="s">
        <v>557</v>
      </c>
      <c r="D129" t="s">
        <v>469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81C81-2095-4594-A8A5-60493BAD1F4A}">
  <dimension ref="A6:C17"/>
  <sheetViews>
    <sheetView workbookViewId="0">
      <selection activeCell="E40" sqref="E40"/>
    </sheetView>
  </sheetViews>
  <sheetFormatPr defaultRowHeight="14.4" x14ac:dyDescent="0.3"/>
  <sheetData>
    <row r="6" spans="1:3" x14ac:dyDescent="0.3">
      <c r="A6">
        <v>-2</v>
      </c>
      <c r="B6" t="s">
        <v>394</v>
      </c>
      <c r="C6" t="s">
        <v>395</v>
      </c>
    </row>
    <row r="7" spans="1:3" x14ac:dyDescent="0.3">
      <c r="A7">
        <v>-1</v>
      </c>
      <c r="B7" t="s">
        <v>396</v>
      </c>
      <c r="C7" t="s">
        <v>397</v>
      </c>
    </row>
    <row r="8" spans="1:3" x14ac:dyDescent="0.3">
      <c r="A8">
        <v>0</v>
      </c>
      <c r="B8" t="s">
        <v>398</v>
      </c>
      <c r="C8" t="s">
        <v>399</v>
      </c>
    </row>
    <row r="9" spans="1:3" x14ac:dyDescent="0.3">
      <c r="A9">
        <v>1</v>
      </c>
      <c r="B9" t="s">
        <v>400</v>
      </c>
      <c r="C9" t="s">
        <v>401</v>
      </c>
    </row>
    <row r="10" spans="1:3" x14ac:dyDescent="0.3">
      <c r="A10">
        <v>2</v>
      </c>
      <c r="B10" t="s">
        <v>402</v>
      </c>
      <c r="C10" t="s">
        <v>403</v>
      </c>
    </row>
    <row r="14" spans="1:3" x14ac:dyDescent="0.3">
      <c r="A14">
        <v>0</v>
      </c>
      <c r="B14" t="s">
        <v>404</v>
      </c>
      <c r="C14" t="s">
        <v>405</v>
      </c>
    </row>
    <row r="15" spans="1:3" x14ac:dyDescent="0.3">
      <c r="A15">
        <v>1</v>
      </c>
      <c r="B15" t="s">
        <v>406</v>
      </c>
      <c r="C15" t="s">
        <v>407</v>
      </c>
    </row>
    <row r="16" spans="1:3" x14ac:dyDescent="0.3">
      <c r="A16">
        <v>2</v>
      </c>
      <c r="B16" t="s">
        <v>408</v>
      </c>
      <c r="C16" t="s">
        <v>409</v>
      </c>
    </row>
    <row r="17" spans="1:3" x14ac:dyDescent="0.3">
      <c r="A17">
        <v>3</v>
      </c>
      <c r="B17" t="s">
        <v>410</v>
      </c>
      <c r="C17" t="s">
        <v>411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FEE4B-9985-4DB1-88E0-F41AA9C7402E}">
  <dimension ref="A4:D23"/>
  <sheetViews>
    <sheetView workbookViewId="0">
      <selection activeCell="C31" sqref="C31"/>
    </sheetView>
  </sheetViews>
  <sheetFormatPr defaultRowHeight="14.4" x14ac:dyDescent="0.3"/>
  <cols>
    <col min="1" max="1" width="7.44140625" bestFit="1" customWidth="1"/>
    <col min="2" max="2" width="48.6640625" bestFit="1" customWidth="1"/>
    <col min="3" max="3" width="71.6640625" bestFit="1" customWidth="1"/>
    <col min="4" max="4" width="10.88671875" bestFit="1" customWidth="1"/>
  </cols>
  <sheetData>
    <row r="4" spans="1:4" x14ac:dyDescent="0.3">
      <c r="A4" t="s">
        <v>412</v>
      </c>
      <c r="B4" t="s">
        <v>413</v>
      </c>
      <c r="C4" t="s">
        <v>414</v>
      </c>
      <c r="D4" t="s">
        <v>415</v>
      </c>
    </row>
    <row r="5" spans="1:4" x14ac:dyDescent="0.3">
      <c r="A5" t="s">
        <v>416</v>
      </c>
      <c r="B5" t="s">
        <v>417</v>
      </c>
      <c r="C5" t="s">
        <v>418</v>
      </c>
      <c r="D5" t="s">
        <v>419</v>
      </c>
    </row>
    <row r="6" spans="1:4" x14ac:dyDescent="0.3">
      <c r="A6" t="s">
        <v>420</v>
      </c>
      <c r="B6" t="s">
        <v>421</v>
      </c>
      <c r="C6" t="s">
        <v>422</v>
      </c>
      <c r="D6" t="s">
        <v>423</v>
      </c>
    </row>
    <row r="7" spans="1:4" x14ac:dyDescent="0.3">
      <c r="A7" t="s">
        <v>424</v>
      </c>
      <c r="B7" t="s">
        <v>425</v>
      </c>
      <c r="C7" t="s">
        <v>426</v>
      </c>
      <c r="D7" t="s">
        <v>427</v>
      </c>
    </row>
    <row r="8" spans="1:4" x14ac:dyDescent="0.3">
      <c r="A8" t="s">
        <v>428</v>
      </c>
      <c r="B8" t="s">
        <v>429</v>
      </c>
      <c r="C8" t="s">
        <v>430</v>
      </c>
      <c r="D8" t="s">
        <v>431</v>
      </c>
    </row>
    <row r="9" spans="1:4" x14ac:dyDescent="0.3">
      <c r="A9" t="s">
        <v>432</v>
      </c>
      <c r="B9" t="s">
        <v>433</v>
      </c>
      <c r="C9" t="s">
        <v>434</v>
      </c>
      <c r="D9" t="s">
        <v>435</v>
      </c>
    </row>
    <row r="17" spans="1:3" x14ac:dyDescent="0.3">
      <c r="A17" t="s">
        <v>436</v>
      </c>
      <c r="B17" t="s">
        <v>437</v>
      </c>
      <c r="C17" t="s">
        <v>438</v>
      </c>
    </row>
    <row r="18" spans="1:3" x14ac:dyDescent="0.3">
      <c r="A18" t="s">
        <v>439</v>
      </c>
      <c r="B18" t="s">
        <v>440</v>
      </c>
      <c r="C18" t="s">
        <v>441</v>
      </c>
    </row>
    <row r="19" spans="1:3" x14ac:dyDescent="0.3">
      <c r="A19" t="s">
        <v>442</v>
      </c>
      <c r="B19" t="s">
        <v>443</v>
      </c>
      <c r="C19" t="s">
        <v>444</v>
      </c>
    </row>
    <row r="20" spans="1:3" x14ac:dyDescent="0.3">
      <c r="A20" t="s">
        <v>445</v>
      </c>
      <c r="B20" t="s">
        <v>446</v>
      </c>
      <c r="C20" t="s">
        <v>447</v>
      </c>
    </row>
    <row r="21" spans="1:3" x14ac:dyDescent="0.3">
      <c r="A21" t="s">
        <v>448</v>
      </c>
      <c r="B21" t="s">
        <v>449</v>
      </c>
      <c r="C21" t="s">
        <v>450</v>
      </c>
    </row>
    <row r="22" spans="1:3" x14ac:dyDescent="0.3">
      <c r="A22" t="s">
        <v>451</v>
      </c>
      <c r="B22" t="s">
        <v>452</v>
      </c>
      <c r="C22" t="s">
        <v>453</v>
      </c>
    </row>
    <row r="23" spans="1:3" x14ac:dyDescent="0.3">
      <c r="A23" t="s">
        <v>454</v>
      </c>
      <c r="B23" t="s">
        <v>455</v>
      </c>
      <c r="C23" t="s">
        <v>456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3757C-763E-4A08-B15B-7133EFF374B6}">
  <dimension ref="A5:N71"/>
  <sheetViews>
    <sheetView topLeftCell="C29" workbookViewId="0">
      <selection activeCell="D63" sqref="D63"/>
    </sheetView>
  </sheetViews>
  <sheetFormatPr defaultRowHeight="14.4" x14ac:dyDescent="0.3"/>
  <cols>
    <col min="2" max="2" width="70.109375" bestFit="1" customWidth="1"/>
    <col min="4" max="4" width="74.88671875" bestFit="1" customWidth="1"/>
  </cols>
  <sheetData>
    <row r="5" spans="1:14" x14ac:dyDescent="0.3">
      <c r="E5">
        <f>SUM(E7:E56)</f>
        <v>8.75</v>
      </c>
      <c r="F5">
        <f t="shared" ref="F5:M5" si="0">SUM(F7:F56)</f>
        <v>1.25</v>
      </c>
      <c r="G5">
        <f t="shared" si="0"/>
        <v>7</v>
      </c>
      <c r="H5">
        <f t="shared" si="0"/>
        <v>5.5</v>
      </c>
      <c r="I5">
        <f t="shared" si="0"/>
        <v>6.75</v>
      </c>
      <c r="J5">
        <f t="shared" si="0"/>
        <v>5.5</v>
      </c>
      <c r="K5">
        <f t="shared" si="0"/>
        <v>2.5</v>
      </c>
      <c r="L5">
        <f t="shared" si="0"/>
        <v>9.25</v>
      </c>
      <c r="M5">
        <f t="shared" si="0"/>
        <v>3.5</v>
      </c>
      <c r="N5">
        <f>SUM(E5:M5)</f>
        <v>50</v>
      </c>
    </row>
    <row r="6" spans="1:14" x14ac:dyDescent="0.3">
      <c r="E6" t="s">
        <v>99</v>
      </c>
      <c r="F6" t="s">
        <v>100</v>
      </c>
      <c r="G6" t="s">
        <v>101</v>
      </c>
      <c r="H6" t="s">
        <v>102</v>
      </c>
      <c r="I6" t="s">
        <v>103</v>
      </c>
      <c r="J6" t="s">
        <v>104</v>
      </c>
      <c r="K6" t="s">
        <v>105</v>
      </c>
      <c r="L6" t="s">
        <v>106</v>
      </c>
      <c r="M6" t="s">
        <v>107</v>
      </c>
      <c r="N6" t="s">
        <v>130</v>
      </c>
    </row>
    <row r="7" spans="1:14" x14ac:dyDescent="0.3">
      <c r="A7" t="s">
        <v>558</v>
      </c>
      <c r="B7" t="s">
        <v>559</v>
      </c>
      <c r="C7" t="s">
        <v>658</v>
      </c>
      <c r="D7" t="s">
        <v>659</v>
      </c>
      <c r="G7">
        <v>0.5</v>
      </c>
      <c r="L7">
        <v>0.25</v>
      </c>
      <c r="M7">
        <v>0.25</v>
      </c>
      <c r="N7">
        <f>SUM(E7:M7)</f>
        <v>1</v>
      </c>
    </row>
    <row r="8" spans="1:14" x14ac:dyDescent="0.3">
      <c r="A8" t="s">
        <v>560</v>
      </c>
      <c r="B8" t="s">
        <v>561</v>
      </c>
      <c r="C8" t="s">
        <v>660</v>
      </c>
      <c r="D8" t="s">
        <v>661</v>
      </c>
      <c r="E8">
        <v>0.5</v>
      </c>
      <c r="G8">
        <v>0.5</v>
      </c>
      <c r="N8">
        <f t="shared" ref="N8:N56" si="1">SUM(E8:M8)</f>
        <v>1</v>
      </c>
    </row>
    <row r="9" spans="1:14" x14ac:dyDescent="0.3">
      <c r="A9" t="s">
        <v>562</v>
      </c>
      <c r="B9" t="s">
        <v>563</v>
      </c>
      <c r="C9" t="s">
        <v>662</v>
      </c>
      <c r="D9" t="s">
        <v>663</v>
      </c>
      <c r="E9">
        <v>0.5</v>
      </c>
      <c r="G9">
        <v>0.25</v>
      </c>
      <c r="L9">
        <v>0.25</v>
      </c>
      <c r="N9">
        <f t="shared" si="1"/>
        <v>1</v>
      </c>
    </row>
    <row r="10" spans="1:14" x14ac:dyDescent="0.3">
      <c r="A10" t="s">
        <v>564</v>
      </c>
      <c r="B10" t="s">
        <v>565</v>
      </c>
      <c r="C10" t="s">
        <v>664</v>
      </c>
      <c r="D10" t="s">
        <v>665</v>
      </c>
      <c r="H10">
        <v>0.25</v>
      </c>
      <c r="K10">
        <v>0.25</v>
      </c>
      <c r="L10">
        <v>0.5</v>
      </c>
      <c r="N10">
        <f t="shared" si="1"/>
        <v>1</v>
      </c>
    </row>
    <row r="11" spans="1:14" x14ac:dyDescent="0.3">
      <c r="A11" t="s">
        <v>566</v>
      </c>
      <c r="B11" t="s">
        <v>567</v>
      </c>
      <c r="C11" t="s">
        <v>666</v>
      </c>
      <c r="D11" t="s">
        <v>667</v>
      </c>
      <c r="E11">
        <v>0.25</v>
      </c>
      <c r="I11">
        <v>0.25</v>
      </c>
      <c r="J11">
        <v>0.5</v>
      </c>
      <c r="N11">
        <f t="shared" si="1"/>
        <v>1</v>
      </c>
    </row>
    <row r="12" spans="1:14" x14ac:dyDescent="0.3">
      <c r="A12" t="s">
        <v>568</v>
      </c>
      <c r="B12" t="s">
        <v>569</v>
      </c>
      <c r="C12" t="s">
        <v>668</v>
      </c>
      <c r="D12" t="s">
        <v>669</v>
      </c>
      <c r="E12">
        <v>0.5</v>
      </c>
      <c r="G12">
        <v>0.5</v>
      </c>
      <c r="N12">
        <f t="shared" si="1"/>
        <v>1</v>
      </c>
    </row>
    <row r="13" spans="1:14" x14ac:dyDescent="0.3">
      <c r="A13" t="s">
        <v>570</v>
      </c>
      <c r="B13" t="s">
        <v>571</v>
      </c>
      <c r="C13" t="s">
        <v>670</v>
      </c>
      <c r="D13" t="s">
        <v>671</v>
      </c>
      <c r="H13">
        <v>0.5</v>
      </c>
      <c r="K13">
        <v>0.25</v>
      </c>
      <c r="L13">
        <v>0.25</v>
      </c>
      <c r="N13">
        <f t="shared" si="1"/>
        <v>1</v>
      </c>
    </row>
    <row r="14" spans="1:14" x14ac:dyDescent="0.3">
      <c r="A14" t="s">
        <v>572</v>
      </c>
      <c r="B14" t="s">
        <v>573</v>
      </c>
      <c r="C14" t="s">
        <v>672</v>
      </c>
      <c r="D14" t="s">
        <v>673</v>
      </c>
      <c r="H14">
        <v>0.25</v>
      </c>
      <c r="I14">
        <v>0.5</v>
      </c>
      <c r="K14">
        <v>0.25</v>
      </c>
      <c r="N14">
        <f t="shared" si="1"/>
        <v>1</v>
      </c>
    </row>
    <row r="15" spans="1:14" x14ac:dyDescent="0.3">
      <c r="A15" t="s">
        <v>574</v>
      </c>
      <c r="B15" t="s">
        <v>575</v>
      </c>
      <c r="C15" t="s">
        <v>674</v>
      </c>
      <c r="D15" t="s">
        <v>675</v>
      </c>
      <c r="E15">
        <v>0.25</v>
      </c>
      <c r="G15">
        <v>0.5</v>
      </c>
      <c r="L15">
        <v>0.25</v>
      </c>
      <c r="N15">
        <f t="shared" si="1"/>
        <v>1</v>
      </c>
    </row>
    <row r="16" spans="1:14" x14ac:dyDescent="0.3">
      <c r="A16" t="s">
        <v>576</v>
      </c>
      <c r="B16" t="s">
        <v>577</v>
      </c>
      <c r="C16" t="s">
        <v>676</v>
      </c>
      <c r="D16" t="s">
        <v>677</v>
      </c>
      <c r="E16">
        <v>0.5</v>
      </c>
      <c r="L16">
        <v>0.5</v>
      </c>
      <c r="N16">
        <f t="shared" si="1"/>
        <v>1</v>
      </c>
    </row>
    <row r="17" spans="1:14" x14ac:dyDescent="0.3">
      <c r="A17" t="s">
        <v>578</v>
      </c>
      <c r="B17" t="s">
        <v>579</v>
      </c>
      <c r="C17" t="s">
        <v>678</v>
      </c>
      <c r="D17" t="s">
        <v>679</v>
      </c>
      <c r="E17">
        <v>0.75</v>
      </c>
      <c r="G17">
        <v>0.25</v>
      </c>
      <c r="N17">
        <f t="shared" si="1"/>
        <v>1</v>
      </c>
    </row>
    <row r="18" spans="1:14" x14ac:dyDescent="0.3">
      <c r="A18" t="s">
        <v>580</v>
      </c>
      <c r="B18" t="s">
        <v>581</v>
      </c>
      <c r="C18" t="s">
        <v>680</v>
      </c>
      <c r="D18" t="s">
        <v>681</v>
      </c>
      <c r="I18">
        <v>0.75</v>
      </c>
      <c r="L18">
        <v>0.25</v>
      </c>
      <c r="N18">
        <f t="shared" si="1"/>
        <v>1</v>
      </c>
    </row>
    <row r="19" spans="1:14" x14ac:dyDescent="0.3">
      <c r="A19" t="s">
        <v>582</v>
      </c>
      <c r="B19" t="s">
        <v>583</v>
      </c>
      <c r="C19" t="s">
        <v>682</v>
      </c>
      <c r="D19" t="s">
        <v>683</v>
      </c>
      <c r="H19">
        <v>0.75</v>
      </c>
      <c r="L19">
        <v>0.25</v>
      </c>
      <c r="N19">
        <f t="shared" si="1"/>
        <v>1</v>
      </c>
    </row>
    <row r="20" spans="1:14" x14ac:dyDescent="0.3">
      <c r="A20" t="s">
        <v>584</v>
      </c>
      <c r="B20" t="s">
        <v>585</v>
      </c>
      <c r="C20" t="s">
        <v>684</v>
      </c>
      <c r="D20" t="s">
        <v>685</v>
      </c>
      <c r="H20">
        <v>0.5</v>
      </c>
      <c r="L20">
        <v>0.5</v>
      </c>
      <c r="N20">
        <f t="shared" si="1"/>
        <v>1</v>
      </c>
    </row>
    <row r="21" spans="1:14" x14ac:dyDescent="0.3">
      <c r="A21" t="s">
        <v>586</v>
      </c>
      <c r="B21" t="s">
        <v>587</v>
      </c>
      <c r="C21" t="s">
        <v>686</v>
      </c>
      <c r="D21" t="s">
        <v>687</v>
      </c>
      <c r="E21">
        <v>0.25</v>
      </c>
      <c r="G21">
        <v>0.25</v>
      </c>
      <c r="I21">
        <v>0.25</v>
      </c>
      <c r="J21">
        <v>0.25</v>
      </c>
      <c r="N21">
        <f t="shared" si="1"/>
        <v>1</v>
      </c>
    </row>
    <row r="22" spans="1:14" x14ac:dyDescent="0.3">
      <c r="A22" t="s">
        <v>588</v>
      </c>
      <c r="B22" t="s">
        <v>589</v>
      </c>
      <c r="C22" t="s">
        <v>688</v>
      </c>
      <c r="D22" t="s">
        <v>689</v>
      </c>
      <c r="G22">
        <v>0.25</v>
      </c>
      <c r="H22">
        <v>0.25</v>
      </c>
      <c r="L22">
        <v>0.25</v>
      </c>
      <c r="M22">
        <v>0.25</v>
      </c>
      <c r="N22">
        <f t="shared" si="1"/>
        <v>1</v>
      </c>
    </row>
    <row r="23" spans="1:14" x14ac:dyDescent="0.3">
      <c r="A23" t="s">
        <v>590</v>
      </c>
      <c r="B23" t="s">
        <v>591</v>
      </c>
      <c r="C23" t="s">
        <v>690</v>
      </c>
      <c r="D23" t="s">
        <v>691</v>
      </c>
      <c r="M23">
        <v>1</v>
      </c>
      <c r="N23">
        <f t="shared" si="1"/>
        <v>1</v>
      </c>
    </row>
    <row r="24" spans="1:14" x14ac:dyDescent="0.3">
      <c r="A24" t="s">
        <v>592</v>
      </c>
      <c r="B24" t="s">
        <v>593</v>
      </c>
      <c r="C24" t="s">
        <v>692</v>
      </c>
      <c r="D24" t="s">
        <v>693</v>
      </c>
      <c r="E24">
        <v>0.5</v>
      </c>
      <c r="F24">
        <v>0.5</v>
      </c>
      <c r="N24">
        <f t="shared" si="1"/>
        <v>1</v>
      </c>
    </row>
    <row r="25" spans="1:14" x14ac:dyDescent="0.3">
      <c r="A25" t="s">
        <v>594</v>
      </c>
      <c r="B25" t="s">
        <v>595</v>
      </c>
      <c r="C25" t="s">
        <v>694</v>
      </c>
      <c r="D25" t="s">
        <v>695</v>
      </c>
      <c r="E25">
        <v>0.75</v>
      </c>
      <c r="G25">
        <v>0.25</v>
      </c>
      <c r="N25">
        <f t="shared" si="1"/>
        <v>1</v>
      </c>
    </row>
    <row r="26" spans="1:14" x14ac:dyDescent="0.3">
      <c r="A26" t="s">
        <v>596</v>
      </c>
      <c r="B26" t="s">
        <v>597</v>
      </c>
      <c r="C26" t="s">
        <v>696</v>
      </c>
      <c r="D26" t="s">
        <v>697</v>
      </c>
      <c r="E26">
        <v>0.5</v>
      </c>
      <c r="L26">
        <v>0.5</v>
      </c>
      <c r="N26">
        <f t="shared" si="1"/>
        <v>1</v>
      </c>
    </row>
    <row r="27" spans="1:14" x14ac:dyDescent="0.3">
      <c r="A27" t="s">
        <v>598</v>
      </c>
      <c r="B27" t="s">
        <v>599</v>
      </c>
      <c r="C27" t="s">
        <v>698</v>
      </c>
      <c r="D27" t="s">
        <v>699</v>
      </c>
      <c r="H27">
        <v>0.25</v>
      </c>
      <c r="I27">
        <v>0.25</v>
      </c>
      <c r="L27">
        <v>0.25</v>
      </c>
      <c r="M27">
        <v>0.25</v>
      </c>
      <c r="N27">
        <f t="shared" si="1"/>
        <v>1</v>
      </c>
    </row>
    <row r="28" spans="1:14" x14ac:dyDescent="0.3">
      <c r="A28" t="s">
        <v>600</v>
      </c>
      <c r="B28" t="s">
        <v>601</v>
      </c>
      <c r="C28" t="s">
        <v>700</v>
      </c>
      <c r="D28" t="s">
        <v>701</v>
      </c>
      <c r="E28">
        <v>0.5</v>
      </c>
      <c r="L28">
        <v>0.5</v>
      </c>
      <c r="N28">
        <f t="shared" si="1"/>
        <v>1</v>
      </c>
    </row>
    <row r="29" spans="1:14" x14ac:dyDescent="0.3">
      <c r="A29" t="s">
        <v>602</v>
      </c>
      <c r="B29" t="s">
        <v>603</v>
      </c>
      <c r="C29" t="s">
        <v>702</v>
      </c>
      <c r="D29" t="s">
        <v>703</v>
      </c>
      <c r="F29">
        <v>0.75</v>
      </c>
      <c r="G29">
        <v>0.25</v>
      </c>
      <c r="N29">
        <f t="shared" si="1"/>
        <v>1</v>
      </c>
    </row>
    <row r="30" spans="1:14" x14ac:dyDescent="0.3">
      <c r="A30" t="s">
        <v>604</v>
      </c>
      <c r="B30" t="s">
        <v>605</v>
      </c>
      <c r="C30" t="s">
        <v>704</v>
      </c>
      <c r="D30" t="s">
        <v>705</v>
      </c>
      <c r="H30">
        <v>0.5</v>
      </c>
      <c r="K30">
        <v>0.25</v>
      </c>
      <c r="L30">
        <v>0.25</v>
      </c>
      <c r="N30">
        <f t="shared" si="1"/>
        <v>1</v>
      </c>
    </row>
    <row r="31" spans="1:14" x14ac:dyDescent="0.3">
      <c r="A31" t="s">
        <v>606</v>
      </c>
      <c r="B31" t="s">
        <v>607</v>
      </c>
      <c r="C31" t="s">
        <v>706</v>
      </c>
      <c r="D31" t="s">
        <v>707</v>
      </c>
      <c r="K31">
        <v>1</v>
      </c>
      <c r="N31">
        <f t="shared" si="1"/>
        <v>1</v>
      </c>
    </row>
    <row r="32" spans="1:14" x14ac:dyDescent="0.3">
      <c r="A32" t="s">
        <v>608</v>
      </c>
      <c r="B32" t="s">
        <v>609</v>
      </c>
      <c r="C32" t="s">
        <v>708</v>
      </c>
      <c r="D32" t="s">
        <v>709</v>
      </c>
      <c r="G32">
        <v>0.25</v>
      </c>
      <c r="L32">
        <v>0.75</v>
      </c>
      <c r="N32">
        <f t="shared" si="1"/>
        <v>1</v>
      </c>
    </row>
    <row r="33" spans="1:14" x14ac:dyDescent="0.3">
      <c r="A33" t="s">
        <v>610</v>
      </c>
      <c r="B33" t="s">
        <v>611</v>
      </c>
      <c r="C33" t="s">
        <v>710</v>
      </c>
      <c r="D33" t="s">
        <v>711</v>
      </c>
      <c r="I33">
        <v>0.75</v>
      </c>
      <c r="J33">
        <v>0.25</v>
      </c>
      <c r="N33">
        <f t="shared" si="1"/>
        <v>1</v>
      </c>
    </row>
    <row r="34" spans="1:14" x14ac:dyDescent="0.3">
      <c r="A34" t="s">
        <v>612</v>
      </c>
      <c r="B34" t="s">
        <v>613</v>
      </c>
      <c r="C34" t="s">
        <v>712</v>
      </c>
      <c r="D34" t="s">
        <v>713</v>
      </c>
      <c r="G34">
        <v>1</v>
      </c>
      <c r="N34">
        <f t="shared" si="1"/>
        <v>1</v>
      </c>
    </row>
    <row r="35" spans="1:14" x14ac:dyDescent="0.3">
      <c r="A35" t="s">
        <v>614</v>
      </c>
      <c r="B35" t="s">
        <v>615</v>
      </c>
      <c r="C35" t="s">
        <v>714</v>
      </c>
      <c r="D35" t="s">
        <v>715</v>
      </c>
      <c r="G35">
        <v>0.5</v>
      </c>
      <c r="H35">
        <v>0.25</v>
      </c>
      <c r="L35">
        <v>0.25</v>
      </c>
      <c r="N35">
        <f t="shared" si="1"/>
        <v>1</v>
      </c>
    </row>
    <row r="36" spans="1:14" x14ac:dyDescent="0.3">
      <c r="A36" t="s">
        <v>616</v>
      </c>
      <c r="B36" t="s">
        <v>617</v>
      </c>
      <c r="C36" t="s">
        <v>716</v>
      </c>
      <c r="D36" t="s">
        <v>717</v>
      </c>
      <c r="E36">
        <v>1</v>
      </c>
      <c r="N36">
        <f t="shared" si="1"/>
        <v>1</v>
      </c>
    </row>
    <row r="37" spans="1:14" x14ac:dyDescent="0.3">
      <c r="A37" t="s">
        <v>618</v>
      </c>
      <c r="B37" t="s">
        <v>619</v>
      </c>
      <c r="C37" t="s">
        <v>718</v>
      </c>
      <c r="D37" t="s">
        <v>719</v>
      </c>
      <c r="H37">
        <v>0.75</v>
      </c>
      <c r="L37">
        <v>0.25</v>
      </c>
      <c r="N37">
        <f t="shared" si="1"/>
        <v>1</v>
      </c>
    </row>
    <row r="38" spans="1:14" x14ac:dyDescent="0.3">
      <c r="A38" t="s">
        <v>620</v>
      </c>
      <c r="B38" t="s">
        <v>621</v>
      </c>
      <c r="C38" t="s">
        <v>720</v>
      </c>
      <c r="D38" t="s">
        <v>721</v>
      </c>
      <c r="G38">
        <v>0.25</v>
      </c>
      <c r="L38">
        <v>0.75</v>
      </c>
      <c r="N38">
        <f t="shared" si="1"/>
        <v>1</v>
      </c>
    </row>
    <row r="39" spans="1:14" x14ac:dyDescent="0.3">
      <c r="A39" t="s">
        <v>622</v>
      </c>
      <c r="B39" t="s">
        <v>623</v>
      </c>
      <c r="C39" t="s">
        <v>722</v>
      </c>
      <c r="D39" t="s">
        <v>723</v>
      </c>
      <c r="I39">
        <v>0.5</v>
      </c>
      <c r="J39">
        <v>0.5</v>
      </c>
      <c r="N39">
        <f t="shared" si="1"/>
        <v>1</v>
      </c>
    </row>
    <row r="40" spans="1:14" x14ac:dyDescent="0.3">
      <c r="A40" t="s">
        <v>624</v>
      </c>
      <c r="B40" t="s">
        <v>625</v>
      </c>
      <c r="C40" t="s">
        <v>724</v>
      </c>
      <c r="D40" t="s">
        <v>725</v>
      </c>
      <c r="L40">
        <v>1</v>
      </c>
      <c r="N40">
        <f t="shared" si="1"/>
        <v>1</v>
      </c>
    </row>
    <row r="41" spans="1:14" x14ac:dyDescent="0.3">
      <c r="A41" t="s">
        <v>626</v>
      </c>
      <c r="B41" t="s">
        <v>627</v>
      </c>
      <c r="C41" t="s">
        <v>726</v>
      </c>
      <c r="D41" t="s">
        <v>727</v>
      </c>
      <c r="J41">
        <v>1</v>
      </c>
      <c r="N41">
        <f t="shared" si="1"/>
        <v>1</v>
      </c>
    </row>
    <row r="42" spans="1:14" x14ac:dyDescent="0.3">
      <c r="A42" t="s">
        <v>628</v>
      </c>
      <c r="B42" t="s">
        <v>629</v>
      </c>
      <c r="C42" t="s">
        <v>728</v>
      </c>
      <c r="D42" t="s">
        <v>729</v>
      </c>
      <c r="H42">
        <v>0.25</v>
      </c>
      <c r="L42">
        <v>0.75</v>
      </c>
      <c r="N42">
        <f t="shared" si="1"/>
        <v>1</v>
      </c>
    </row>
    <row r="43" spans="1:14" x14ac:dyDescent="0.3">
      <c r="A43" t="s">
        <v>630</v>
      </c>
      <c r="B43" t="s">
        <v>631</v>
      </c>
      <c r="C43" t="s">
        <v>730</v>
      </c>
      <c r="D43" t="s">
        <v>757</v>
      </c>
      <c r="I43">
        <v>0.75</v>
      </c>
      <c r="J43">
        <v>0.25</v>
      </c>
      <c r="N43">
        <f t="shared" si="1"/>
        <v>1</v>
      </c>
    </row>
    <row r="44" spans="1:14" x14ac:dyDescent="0.3">
      <c r="A44" t="s">
        <v>632</v>
      </c>
      <c r="B44" t="s">
        <v>633</v>
      </c>
      <c r="C44" t="s">
        <v>731</v>
      </c>
      <c r="D44" t="s">
        <v>732</v>
      </c>
      <c r="I44">
        <v>0.75</v>
      </c>
      <c r="J44">
        <v>0.25</v>
      </c>
      <c r="N44">
        <f t="shared" si="1"/>
        <v>1</v>
      </c>
    </row>
    <row r="45" spans="1:14" x14ac:dyDescent="0.3">
      <c r="A45" t="s">
        <v>634</v>
      </c>
      <c r="B45" t="s">
        <v>635</v>
      </c>
      <c r="C45" t="s">
        <v>733</v>
      </c>
      <c r="D45" t="s">
        <v>734</v>
      </c>
      <c r="E45">
        <v>1</v>
      </c>
      <c r="N45">
        <f t="shared" si="1"/>
        <v>1</v>
      </c>
    </row>
    <row r="46" spans="1:14" x14ac:dyDescent="0.3">
      <c r="A46" t="s">
        <v>636</v>
      </c>
      <c r="B46" t="s">
        <v>637</v>
      </c>
      <c r="C46" t="s">
        <v>735</v>
      </c>
      <c r="D46" t="s">
        <v>736</v>
      </c>
      <c r="I46">
        <v>0.5</v>
      </c>
      <c r="J46">
        <v>0.5</v>
      </c>
      <c r="N46">
        <f t="shared" si="1"/>
        <v>1</v>
      </c>
    </row>
    <row r="47" spans="1:14" x14ac:dyDescent="0.3">
      <c r="A47" t="s">
        <v>638</v>
      </c>
      <c r="B47" t="s">
        <v>639</v>
      </c>
      <c r="C47" t="s">
        <v>737</v>
      </c>
      <c r="D47" t="s">
        <v>738</v>
      </c>
      <c r="E47">
        <v>0.5</v>
      </c>
      <c r="G47">
        <v>0.25</v>
      </c>
      <c r="L47">
        <v>0.25</v>
      </c>
      <c r="N47">
        <f t="shared" si="1"/>
        <v>1</v>
      </c>
    </row>
    <row r="48" spans="1:14" x14ac:dyDescent="0.3">
      <c r="A48" t="s">
        <v>640</v>
      </c>
      <c r="B48" t="s">
        <v>641</v>
      </c>
      <c r="C48" t="s">
        <v>739</v>
      </c>
      <c r="D48" t="s">
        <v>740</v>
      </c>
      <c r="E48">
        <v>0.25</v>
      </c>
      <c r="G48">
        <v>0.25</v>
      </c>
      <c r="J48">
        <v>0.25</v>
      </c>
      <c r="L48">
        <v>0.25</v>
      </c>
      <c r="N48">
        <f t="shared" si="1"/>
        <v>1</v>
      </c>
    </row>
    <row r="49" spans="1:14" x14ac:dyDescent="0.3">
      <c r="A49" t="s">
        <v>642</v>
      </c>
      <c r="B49" t="s">
        <v>643</v>
      </c>
      <c r="C49" t="s">
        <v>741</v>
      </c>
      <c r="D49" t="s">
        <v>742</v>
      </c>
      <c r="M49">
        <v>1</v>
      </c>
      <c r="N49">
        <f t="shared" si="1"/>
        <v>1</v>
      </c>
    </row>
    <row r="50" spans="1:14" x14ac:dyDescent="0.3">
      <c r="A50" t="s">
        <v>644</v>
      </c>
      <c r="B50" t="s">
        <v>645</v>
      </c>
      <c r="C50" t="s">
        <v>743</v>
      </c>
      <c r="D50" t="s">
        <v>744</v>
      </c>
      <c r="E50">
        <v>0.25</v>
      </c>
      <c r="G50">
        <v>0.5</v>
      </c>
      <c r="L50">
        <v>0.25</v>
      </c>
      <c r="N50">
        <f t="shared" si="1"/>
        <v>1</v>
      </c>
    </row>
    <row r="51" spans="1:14" x14ac:dyDescent="0.3">
      <c r="A51" t="s">
        <v>646</v>
      </c>
      <c r="B51" t="s">
        <v>647</v>
      </c>
      <c r="C51" t="s">
        <v>745</v>
      </c>
      <c r="D51" t="s">
        <v>746</v>
      </c>
      <c r="H51">
        <v>0.25</v>
      </c>
      <c r="I51">
        <v>0.25</v>
      </c>
      <c r="K51">
        <v>0.5</v>
      </c>
      <c r="N51">
        <f t="shared" si="1"/>
        <v>1</v>
      </c>
    </row>
    <row r="52" spans="1:14" x14ac:dyDescent="0.3">
      <c r="A52" t="s">
        <v>648</v>
      </c>
      <c r="B52" t="s">
        <v>649</v>
      </c>
      <c r="C52" t="s">
        <v>747</v>
      </c>
      <c r="D52" t="s">
        <v>748</v>
      </c>
      <c r="G52">
        <v>0.25</v>
      </c>
      <c r="M52">
        <v>0.75</v>
      </c>
      <c r="N52">
        <f t="shared" si="1"/>
        <v>1</v>
      </c>
    </row>
    <row r="53" spans="1:14" x14ac:dyDescent="0.3">
      <c r="A53" t="s">
        <v>650</v>
      </c>
      <c r="B53" t="s">
        <v>651</v>
      </c>
      <c r="C53" t="s">
        <v>749</v>
      </c>
      <c r="D53" t="s">
        <v>750</v>
      </c>
      <c r="I53">
        <v>0.75</v>
      </c>
      <c r="J53">
        <v>0.25</v>
      </c>
      <c r="N53">
        <f t="shared" si="1"/>
        <v>1</v>
      </c>
    </row>
    <row r="54" spans="1:14" x14ac:dyDescent="0.3">
      <c r="A54" t="s">
        <v>652</v>
      </c>
      <c r="B54" t="s">
        <v>653</v>
      </c>
      <c r="C54" t="s">
        <v>751</v>
      </c>
      <c r="D54" t="s">
        <v>752</v>
      </c>
      <c r="G54">
        <v>0.25</v>
      </c>
      <c r="H54">
        <v>0.75</v>
      </c>
      <c r="N54">
        <f t="shared" si="1"/>
        <v>1</v>
      </c>
    </row>
    <row r="55" spans="1:14" x14ac:dyDescent="0.3">
      <c r="A55" t="s">
        <v>654</v>
      </c>
      <c r="B55" t="s">
        <v>655</v>
      </c>
      <c r="C55" t="s">
        <v>753</v>
      </c>
      <c r="D55" t="s">
        <v>754</v>
      </c>
      <c r="J55">
        <v>1</v>
      </c>
      <c r="N55">
        <f t="shared" si="1"/>
        <v>1</v>
      </c>
    </row>
    <row r="56" spans="1:14" x14ac:dyDescent="0.3">
      <c r="A56" t="s">
        <v>656</v>
      </c>
      <c r="B56" t="s">
        <v>657</v>
      </c>
      <c r="C56" t="s">
        <v>755</v>
      </c>
      <c r="D56" t="s">
        <v>756</v>
      </c>
      <c r="I56">
        <v>0.5</v>
      </c>
      <c r="J56">
        <v>0.5</v>
      </c>
      <c r="N56">
        <f t="shared" si="1"/>
        <v>1</v>
      </c>
    </row>
    <row r="62" spans="1:14" x14ac:dyDescent="0.3">
      <c r="D62" t="s">
        <v>865</v>
      </c>
      <c r="E62" t="s">
        <v>99</v>
      </c>
      <c r="F62" t="s">
        <v>100</v>
      </c>
      <c r="G62" t="s">
        <v>101</v>
      </c>
      <c r="H62" t="s">
        <v>102</v>
      </c>
      <c r="I62" t="s">
        <v>103</v>
      </c>
      <c r="J62" t="s">
        <v>104</v>
      </c>
      <c r="K62" t="s">
        <v>105</v>
      </c>
      <c r="L62" t="s">
        <v>106</v>
      </c>
      <c r="M62" t="s">
        <v>107</v>
      </c>
      <c r="N62" t="s">
        <v>130</v>
      </c>
    </row>
    <row r="63" spans="1:14" x14ac:dyDescent="0.3">
      <c r="D63" t="s">
        <v>758</v>
      </c>
      <c r="E63">
        <f>SUMPRODUCT(IF!$D$2:$D$51,$E$7:$E$56)</f>
        <v>16.5</v>
      </c>
      <c r="F63">
        <f>SUMPRODUCT(IF!$D$2:$D$51,$F$7:$F$56)</f>
        <v>2</v>
      </c>
      <c r="G63">
        <f>SUMPRODUCT(IF!$D$2:$D$51,$G$7:$G$56)</f>
        <v>15.75</v>
      </c>
      <c r="H63">
        <f>SUMPRODUCT(IF!$D$2:$D$51,$H$7:$H$56)</f>
        <v>12.75</v>
      </c>
      <c r="I63">
        <f>SUMPRODUCT(IF!$D$2:$D$51,$I$7:$I$56)</f>
        <v>14.5</v>
      </c>
      <c r="J63">
        <f>SUMPRODUCT(IF!$D$2:$D$51,$J$7:$J$56)</f>
        <v>12.25</v>
      </c>
      <c r="K63">
        <f>SUMPRODUCT(IF!$D$2:$D$51,$K$7:$K$56)</f>
        <v>4</v>
      </c>
      <c r="L63">
        <f>SUMPRODUCT(IF!$D$2:$D$51,$L$7:$L$56)</f>
        <v>19.75</v>
      </c>
      <c r="M63">
        <f>SUMPRODUCT(IF!$D$2:$D$51,$M$7:$M$56)</f>
        <v>4.5</v>
      </c>
      <c r="N63">
        <f>SUM(E63:M63)</f>
        <v>102</v>
      </c>
    </row>
    <row r="64" spans="1:14" x14ac:dyDescent="0.3">
      <c r="D64" t="s">
        <v>759</v>
      </c>
      <c r="E64">
        <f>E63/E5</f>
        <v>1.8857142857142857</v>
      </c>
      <c r="F64">
        <f t="shared" ref="F64:M64" si="2">F63/F5</f>
        <v>1.6</v>
      </c>
      <c r="G64">
        <f t="shared" si="2"/>
        <v>2.25</v>
      </c>
      <c r="H64">
        <f t="shared" si="2"/>
        <v>2.3181818181818183</v>
      </c>
      <c r="I64">
        <f t="shared" si="2"/>
        <v>2.1481481481481484</v>
      </c>
      <c r="J64">
        <f t="shared" si="2"/>
        <v>2.2272727272727271</v>
      </c>
      <c r="K64">
        <f t="shared" si="2"/>
        <v>1.6</v>
      </c>
      <c r="L64">
        <f t="shared" si="2"/>
        <v>2.1351351351351351</v>
      </c>
      <c r="M64">
        <f t="shared" si="2"/>
        <v>1.2857142857142858</v>
      </c>
      <c r="N64">
        <f>SUM(E64:M64)</f>
        <v>17.450166400166399</v>
      </c>
    </row>
    <row r="65" spans="4:14" x14ac:dyDescent="0.3">
      <c r="D65" t="s">
        <v>760</v>
      </c>
      <c r="E65">
        <f>ROUND(E64,2)</f>
        <v>1.89</v>
      </c>
      <c r="F65">
        <f t="shared" ref="F65:M65" si="3">ROUND(F64,2)</f>
        <v>1.6</v>
      </c>
      <c r="G65">
        <f t="shared" si="3"/>
        <v>2.25</v>
      </c>
      <c r="H65">
        <f t="shared" si="3"/>
        <v>2.3199999999999998</v>
      </c>
      <c r="I65">
        <f t="shared" si="3"/>
        <v>2.15</v>
      </c>
      <c r="J65">
        <f t="shared" si="3"/>
        <v>2.23</v>
      </c>
      <c r="K65">
        <f t="shared" si="3"/>
        <v>1.6</v>
      </c>
      <c r="L65">
        <f t="shared" si="3"/>
        <v>2.14</v>
      </c>
      <c r="M65">
        <f t="shared" si="3"/>
        <v>1.29</v>
      </c>
    </row>
    <row r="68" spans="4:14" x14ac:dyDescent="0.3">
      <c r="D68" t="s">
        <v>761</v>
      </c>
      <c r="E68" t="s">
        <v>99</v>
      </c>
      <c r="F68" t="s">
        <v>100</v>
      </c>
      <c r="G68" t="s">
        <v>101</v>
      </c>
      <c r="H68" t="s">
        <v>102</v>
      </c>
      <c r="I68" t="s">
        <v>103</v>
      </c>
      <c r="J68" t="s">
        <v>104</v>
      </c>
      <c r="K68" t="s">
        <v>105</v>
      </c>
      <c r="L68" t="s">
        <v>106</v>
      </c>
      <c r="M68" t="s">
        <v>107</v>
      </c>
      <c r="N68" t="s">
        <v>130</v>
      </c>
    </row>
    <row r="69" spans="4:14" x14ac:dyDescent="0.3">
      <c r="D69" t="s">
        <v>758</v>
      </c>
      <c r="E69">
        <f>SUMPRODUCT(MF!$D$2:$D$51,$E$7:$E$56)</f>
        <v>14.75</v>
      </c>
      <c r="F69">
        <f>SUMPRODUCT(MF!$D$2:$D$51,$F$7:$F$56)</f>
        <v>3</v>
      </c>
      <c r="G69">
        <f>SUMPRODUCT(MF!$D$2:$D$51,$G$7:$G$56)</f>
        <v>11.75</v>
      </c>
      <c r="H69">
        <f>SUMPRODUCT(MF!$D$2:$D$51,$H$7:$H$56)</f>
        <v>13.75</v>
      </c>
      <c r="I69">
        <f>SUMPRODUCT(MF!$D$2:$D$51,$I$7:$I$56)</f>
        <v>15</v>
      </c>
      <c r="J69">
        <f>SUMPRODUCT(MF!$D$2:$D$51,$J$7:$J$56)</f>
        <v>11.5</v>
      </c>
      <c r="K69">
        <f>SUMPRODUCT(MF!$D$2:$D$51,$K$7:$K$56)</f>
        <v>7.5</v>
      </c>
      <c r="L69">
        <f>SUMPRODUCT(MF!$D$2:$D$51,$L$7:$L$56)</f>
        <v>20.25</v>
      </c>
      <c r="M69">
        <f>SUMPRODUCT(MF!$D$2:$D$51,$M$7:$M$56)</f>
        <v>4.5</v>
      </c>
      <c r="N69">
        <f>SUM(E69:M69)</f>
        <v>102</v>
      </c>
    </row>
    <row r="70" spans="4:14" x14ac:dyDescent="0.3">
      <c r="D70" t="s">
        <v>759</v>
      </c>
      <c r="E70">
        <f t="shared" ref="E70:M70" si="4">E69/E5</f>
        <v>1.6857142857142857</v>
      </c>
      <c r="F70">
        <f t="shared" si="4"/>
        <v>2.4</v>
      </c>
      <c r="G70">
        <f t="shared" si="4"/>
        <v>1.6785714285714286</v>
      </c>
      <c r="H70">
        <f t="shared" si="4"/>
        <v>2.5</v>
      </c>
      <c r="I70">
        <f t="shared" si="4"/>
        <v>2.2222222222222223</v>
      </c>
      <c r="J70">
        <f t="shared" si="4"/>
        <v>2.0909090909090908</v>
      </c>
      <c r="K70">
        <f t="shared" si="4"/>
        <v>3</v>
      </c>
      <c r="L70">
        <f t="shared" si="4"/>
        <v>2.189189189189189</v>
      </c>
      <c r="M70">
        <f t="shared" si="4"/>
        <v>1.2857142857142858</v>
      </c>
      <c r="N70">
        <f>SUM(E70:M70)</f>
        <v>19.052320502320502</v>
      </c>
    </row>
    <row r="71" spans="4:14" x14ac:dyDescent="0.3">
      <c r="D71" t="s">
        <v>760</v>
      </c>
      <c r="E71">
        <f>ROUND(E70,2)</f>
        <v>1.69</v>
      </c>
      <c r="F71">
        <f t="shared" ref="F71" si="5">ROUND(F70,2)</f>
        <v>2.4</v>
      </c>
      <c r="G71">
        <f t="shared" ref="G71" si="6">ROUND(G70,2)</f>
        <v>1.68</v>
      </c>
      <c r="H71">
        <f t="shared" ref="H71" si="7">ROUND(H70,2)</f>
        <v>2.5</v>
      </c>
      <c r="I71">
        <f t="shared" ref="I71" si="8">ROUND(I70,2)</f>
        <v>2.2200000000000002</v>
      </c>
      <c r="J71">
        <f t="shared" ref="J71" si="9">ROUND(J70,2)</f>
        <v>2.09</v>
      </c>
      <c r="K71">
        <f t="shared" ref="K71" si="10">ROUND(K70,2)</f>
        <v>3</v>
      </c>
      <c r="L71">
        <f t="shared" ref="L71" si="11">ROUND(L70,2)</f>
        <v>2.19</v>
      </c>
      <c r="M71">
        <f t="shared" ref="M71" si="12">ROUND(M70,2)</f>
        <v>1.29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1DCE-50F3-48A1-883C-CA6DE5A53F98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10"/>
  <sheetViews>
    <sheetView workbookViewId="0">
      <selection activeCell="A23" sqref="A23"/>
    </sheetView>
  </sheetViews>
  <sheetFormatPr defaultRowHeight="14.4" x14ac:dyDescent="0.3"/>
  <cols>
    <col min="1" max="1" width="94.44140625" style="1" customWidth="1"/>
    <col min="2" max="2" width="0" style="2" hidden="1" customWidth="1"/>
    <col min="3" max="6" width="0" hidden="1" customWidth="1"/>
  </cols>
  <sheetData>
    <row r="1" spans="1:5" x14ac:dyDescent="0.3">
      <c r="A1" s="1" t="s">
        <v>0</v>
      </c>
      <c r="B1" s="2" t="str">
        <f t="shared" ref="B1:B65" si="0">IF(MID(A1,3,1)=";", LEFT(A1,2), "")</f>
        <v/>
      </c>
      <c r="C1" s="2" t="str">
        <f>IF(B1&lt;&gt;"", COUNTIF(B1:B$2, B1), "")</f>
        <v/>
      </c>
      <c r="D1" s="2"/>
      <c r="E1" s="2" t="str">
        <f>IF(B1&lt;&gt;"",A1,"")</f>
        <v/>
      </c>
    </row>
    <row r="2" spans="1:5" x14ac:dyDescent="0.3">
      <c r="A2" s="1" t="s">
        <v>1</v>
      </c>
      <c r="B2" s="2" t="str">
        <f t="shared" si="0"/>
        <v/>
      </c>
      <c r="C2" s="2" t="str">
        <f>IF(B2&lt;&gt;"", COUNTIF(B$2:B2, B2), "")</f>
        <v/>
      </c>
      <c r="D2" s="2" t="str">
        <f>IF(B2&lt;&gt;"", B2 &amp; TEXT(C2, "000"), "")</f>
        <v/>
      </c>
      <c r="E2" s="2" t="str">
        <f t="shared" ref="E2:E65" si="1">IF(B2&lt;&gt;"",A2,"")</f>
        <v/>
      </c>
    </row>
    <row r="3" spans="1:5" x14ac:dyDescent="0.3">
      <c r="A3" s="1" t="s">
        <v>765</v>
      </c>
      <c r="B3" s="2" t="str">
        <f t="shared" si="0"/>
        <v/>
      </c>
      <c r="C3" s="2" t="str">
        <f>IF(B3&lt;&gt;"", COUNTIF(B$2:B3, B3), "")</f>
        <v/>
      </c>
      <c r="D3" s="2" t="str">
        <f t="shared" ref="D3:D66" si="2">IF(B3&lt;&gt;"", B3 &amp; TEXT(C3, "000"), "")</f>
        <v/>
      </c>
      <c r="E3" s="2" t="str">
        <f t="shared" si="1"/>
        <v/>
      </c>
    </row>
    <row r="4" spans="1:5" x14ac:dyDescent="0.3">
      <c r="B4" s="2" t="str">
        <f t="shared" si="0"/>
        <v/>
      </c>
      <c r="C4" s="2" t="str">
        <f>IF(B4&lt;&gt;"", COUNTIF(B$2:B4, B4), "")</f>
        <v/>
      </c>
      <c r="D4" s="2" t="str">
        <f t="shared" si="2"/>
        <v/>
      </c>
      <c r="E4" s="2" t="str">
        <f t="shared" si="1"/>
        <v/>
      </c>
    </row>
    <row r="5" spans="1:5" x14ac:dyDescent="0.3">
      <c r="A5" s="1" t="s">
        <v>2</v>
      </c>
      <c r="B5" s="2" t="str">
        <f t="shared" si="0"/>
        <v/>
      </c>
      <c r="C5" s="2" t="str">
        <f>IF(B5&lt;&gt;"", COUNTIF(B$2:B5, B5), "")</f>
        <v/>
      </c>
      <c r="D5" s="2" t="str">
        <f t="shared" si="2"/>
        <v/>
      </c>
      <c r="E5" s="2" t="str">
        <f t="shared" si="1"/>
        <v/>
      </c>
    </row>
    <row r="6" spans="1:5" x14ac:dyDescent="0.3">
      <c r="A6" s="1" t="s">
        <v>77</v>
      </c>
      <c r="B6" s="2" t="str">
        <f t="shared" si="0"/>
        <v>SS</v>
      </c>
      <c r="C6" s="2">
        <f>IF(B6&lt;&gt;"", COUNTIF(B$2:B6, B6), "")</f>
        <v>1</v>
      </c>
      <c r="D6" s="2" t="str">
        <f t="shared" si="2"/>
        <v>SS001</v>
      </c>
      <c r="E6" s="2" t="str">
        <f t="shared" si="1"/>
        <v>SS;PersonID;Role_Tag;Circle;Distance;LastDate;Cadence;Active;</v>
      </c>
    </row>
    <row r="7" spans="1:5" x14ac:dyDescent="0.3">
      <c r="A7" s="1" t="s">
        <v>149</v>
      </c>
      <c r="B7" s="2" t="str">
        <f t="shared" si="0"/>
        <v>RO</v>
      </c>
      <c r="C7" s="2">
        <f>IF(B7&lt;&gt;"", COUNTIF(B$2:B7, B7), "")</f>
        <v>1</v>
      </c>
      <c r="D7" s="2" t="str">
        <f t="shared" si="2"/>
        <v>RO001</v>
      </c>
      <c r="E7" s="2" t="str">
        <f t="shared" si="1"/>
        <v>RO;P001;RT1;C1;D1;133;B1;1;</v>
      </c>
    </row>
    <row r="8" spans="1:5" x14ac:dyDescent="0.3">
      <c r="A8" s="1" t="s">
        <v>150</v>
      </c>
      <c r="B8" s="2" t="str">
        <f t="shared" si="0"/>
        <v>RO</v>
      </c>
      <c r="C8" s="2">
        <f>IF(B8&lt;&gt;"", COUNTIF(B$2:B8, B8), "")</f>
        <v>2</v>
      </c>
      <c r="D8" s="2" t="str">
        <f t="shared" si="2"/>
        <v>RO002</v>
      </c>
      <c r="E8" s="2" t="str">
        <f t="shared" si="1"/>
        <v>RO;P002;RT4;C3;D2;5612;B3;0.5;</v>
      </c>
    </row>
    <row r="9" spans="1:5" x14ac:dyDescent="0.3">
      <c r="A9" s="1" t="s">
        <v>151</v>
      </c>
      <c r="B9" s="2" t="str">
        <f t="shared" si="0"/>
        <v>RO</v>
      </c>
      <c r="C9" s="2">
        <f>IF(B9&lt;&gt;"", COUNTIF(B$2:B9, B9), "")</f>
        <v>3</v>
      </c>
      <c r="D9" s="2" t="str">
        <f t="shared" si="2"/>
        <v>RO003</v>
      </c>
      <c r="E9" s="2" t="str">
        <f t="shared" si="1"/>
        <v>RO;P003;RT3;C3;D0;133;B4;1;</v>
      </c>
    </row>
    <row r="10" spans="1:5" x14ac:dyDescent="0.3">
      <c r="A10" s="1" t="s">
        <v>152</v>
      </c>
      <c r="B10" s="2" t="str">
        <f t="shared" si="0"/>
        <v>RO</v>
      </c>
      <c r="C10" s="2">
        <f>IF(B10&lt;&gt;"", COUNTIF(B$2:B10, B10), "")</f>
        <v>4</v>
      </c>
      <c r="D10" s="2" t="str">
        <f t="shared" si="2"/>
        <v>RO004</v>
      </c>
      <c r="E10" s="2" t="str">
        <f t="shared" si="1"/>
        <v>RO;P004;RT5;C3;D1;133;B0;0.5;</v>
      </c>
    </row>
    <row r="11" spans="1:5" x14ac:dyDescent="0.3">
      <c r="A11" s="1" t="s">
        <v>153</v>
      </c>
      <c r="B11" s="2" t="str">
        <f t="shared" si="0"/>
        <v>RO</v>
      </c>
      <c r="C11" s="2">
        <f>IF(B11&lt;&gt;"", COUNTIF(B$2:B11, B11), "")</f>
        <v>5</v>
      </c>
      <c r="D11" s="2" t="str">
        <f t="shared" si="2"/>
        <v>RO005</v>
      </c>
      <c r="E11" s="2" t="str">
        <f t="shared" si="1"/>
        <v>RO;P005;RT3;C3;D1;133;B0;0;</v>
      </c>
    </row>
    <row r="12" spans="1:5" x14ac:dyDescent="0.3">
      <c r="A12" s="1" t="s">
        <v>154</v>
      </c>
      <c r="B12" s="2" t="str">
        <f t="shared" si="0"/>
        <v>RO</v>
      </c>
      <c r="C12" s="2">
        <f>IF(B12&lt;&gt;"", COUNTIF(B$2:B12, B12), "")</f>
        <v>6</v>
      </c>
      <c r="D12" s="2" t="str">
        <f t="shared" si="2"/>
        <v>RO006</v>
      </c>
      <c r="E12" s="2" t="str">
        <f t="shared" si="1"/>
        <v>RO;P006;RT7;C3;D1;133;B0;0;</v>
      </c>
    </row>
    <row r="13" spans="1:5" x14ac:dyDescent="0.3">
      <c r="A13" s="1" t="s">
        <v>155</v>
      </c>
      <c r="B13" s="2" t="str">
        <f t="shared" si="0"/>
        <v>RO</v>
      </c>
      <c r="C13" s="2">
        <f>IF(B13&lt;&gt;"", COUNTIF(B$2:B13, B13), "")</f>
        <v>7</v>
      </c>
      <c r="D13" s="2" t="str">
        <f t="shared" si="2"/>
        <v>RO007</v>
      </c>
      <c r="E13" s="2" t="str">
        <f t="shared" si="1"/>
        <v>RO;P007;RT9;C3;D2;133;B0;0;</v>
      </c>
    </row>
    <row r="14" spans="1:5" x14ac:dyDescent="0.3">
      <c r="A14" s="1" t="s">
        <v>156</v>
      </c>
      <c r="B14" s="2" t="str">
        <f t="shared" si="0"/>
        <v>RO</v>
      </c>
      <c r="C14" s="2">
        <f>IF(B14&lt;&gt;"", COUNTIF(B$2:B14, B14), "")</f>
        <v>8</v>
      </c>
      <c r="D14" s="2" t="str">
        <f t="shared" si="2"/>
        <v>RO008</v>
      </c>
      <c r="E14" s="2" t="str">
        <f t="shared" si="1"/>
        <v>RO;P008;RT6;C3;D2;133;B0;0;</v>
      </c>
    </row>
    <row r="15" spans="1:5" x14ac:dyDescent="0.3">
      <c r="A15" s="1" t="s">
        <v>157</v>
      </c>
      <c r="B15" s="2" t="str">
        <f t="shared" si="0"/>
        <v>RO</v>
      </c>
      <c r="C15" s="2">
        <f>IF(B15&lt;&gt;"", COUNTIF(B$2:B15, B15), "")</f>
        <v>9</v>
      </c>
      <c r="D15" s="2" t="str">
        <f t="shared" si="2"/>
        <v>RO009</v>
      </c>
      <c r="E15" s="2" t="str">
        <f t="shared" si="1"/>
        <v>RO;P009;RTZ;C3;D3;41;B1;0.5;</v>
      </c>
    </row>
    <row r="16" spans="1:5" x14ac:dyDescent="0.3">
      <c r="A16" s="1" t="s">
        <v>158</v>
      </c>
      <c r="B16" s="2" t="str">
        <f t="shared" si="0"/>
        <v>RO</v>
      </c>
      <c r="C16" s="2">
        <f>IF(B16&lt;&gt;"", COUNTIF(B$2:B16, B16), "")</f>
        <v>10</v>
      </c>
      <c r="D16" s="2" t="str">
        <f t="shared" si="2"/>
        <v>RO010</v>
      </c>
      <c r="E16" s="2" t="str">
        <f t="shared" si="1"/>
        <v>RO;P010;RT2;C1;D0;40;B4;1;</v>
      </c>
    </row>
    <row r="17" spans="1:5" x14ac:dyDescent="0.3">
      <c r="A17" s="1" t="s">
        <v>876</v>
      </c>
      <c r="B17" s="2" t="str">
        <f t="shared" si="0"/>
        <v>RO</v>
      </c>
      <c r="C17" s="2">
        <f>IF(B17&lt;&gt;"", COUNTIF(B$2:B17, B17), "")</f>
        <v>11</v>
      </c>
      <c r="D17" s="2" t="str">
        <f t="shared" si="2"/>
        <v>RO011</v>
      </c>
      <c r="E17" s="2" t="str">
        <f t="shared" si="1"/>
        <v>RO;P011;RT6;C2;D1;40;B3;1;</v>
      </c>
    </row>
    <row r="18" spans="1:5" x14ac:dyDescent="0.3">
      <c r="A18" s="1" t="s">
        <v>877</v>
      </c>
      <c r="B18" s="2" t="str">
        <f t="shared" si="0"/>
        <v>RO</v>
      </c>
      <c r="C18" s="2">
        <f>IF(B18&lt;&gt;"", COUNTIF(B$2:B18, B18), "")</f>
        <v>12</v>
      </c>
      <c r="D18" s="2" t="str">
        <f t="shared" si="2"/>
        <v>RO012</v>
      </c>
      <c r="E18" s="2" t="str">
        <f t="shared" si="1"/>
        <v>RO;P012;RT6;C2;D1;39;B3;1;</v>
      </c>
    </row>
    <row r="19" spans="1:5" x14ac:dyDescent="0.3">
      <c r="B19" s="2" t="str">
        <f t="shared" si="0"/>
        <v/>
      </c>
      <c r="C19" s="2" t="str">
        <f>IF(B19&lt;&gt;"", COUNTIF(B$2:B19, B19), "")</f>
        <v/>
      </c>
      <c r="D19" s="2" t="str">
        <f t="shared" si="2"/>
        <v/>
      </c>
      <c r="E19" s="2" t="str">
        <f t="shared" si="1"/>
        <v/>
      </c>
    </row>
    <row r="20" spans="1:5" x14ac:dyDescent="0.3">
      <c r="B20" s="2" t="str">
        <f t="shared" si="0"/>
        <v/>
      </c>
      <c r="C20" s="2" t="str">
        <f>IF(B20&lt;&gt;"", COUNTIF(B$2:B20, B20), "")</f>
        <v/>
      </c>
      <c r="D20" s="2" t="str">
        <f t="shared" si="2"/>
        <v/>
      </c>
      <c r="E20" s="2" t="str">
        <f t="shared" si="1"/>
        <v/>
      </c>
    </row>
    <row r="21" spans="1:5" x14ac:dyDescent="0.3">
      <c r="B21" s="2" t="str">
        <f t="shared" si="0"/>
        <v/>
      </c>
      <c r="C21" s="2" t="str">
        <f>IF(B21&lt;&gt;"", COUNTIF(B$2:B21, B21), "")</f>
        <v/>
      </c>
      <c r="D21" s="2" t="str">
        <f t="shared" si="2"/>
        <v/>
      </c>
      <c r="E21" s="2" t="str">
        <f t="shared" si="1"/>
        <v/>
      </c>
    </row>
    <row r="22" spans="1:5" x14ac:dyDescent="0.3">
      <c r="B22" s="2" t="str">
        <f t="shared" si="0"/>
        <v/>
      </c>
      <c r="C22" s="2" t="str">
        <f>IF(B22&lt;&gt;"", COUNTIF(B$2:B22, B22), "")</f>
        <v/>
      </c>
      <c r="D22" s="2" t="str">
        <f t="shared" si="2"/>
        <v/>
      </c>
      <c r="E22" s="2" t="str">
        <f t="shared" si="1"/>
        <v/>
      </c>
    </row>
    <row r="23" spans="1:5" x14ac:dyDescent="0.3">
      <c r="B23" s="2" t="str">
        <f t="shared" si="0"/>
        <v/>
      </c>
      <c r="C23" s="2" t="str">
        <f>IF(B23&lt;&gt;"", COUNTIF(B$2:B23, B23), "")</f>
        <v/>
      </c>
      <c r="D23" s="2" t="str">
        <f t="shared" si="2"/>
        <v/>
      </c>
      <c r="E23" s="2" t="str">
        <f t="shared" si="1"/>
        <v/>
      </c>
    </row>
    <row r="24" spans="1:5" x14ac:dyDescent="0.3">
      <c r="B24" s="2" t="str">
        <f t="shared" si="0"/>
        <v/>
      </c>
      <c r="C24" s="2" t="str">
        <f>IF(B24&lt;&gt;"", COUNTIF(B$2:B24, B24), "")</f>
        <v/>
      </c>
      <c r="D24" s="2" t="str">
        <f t="shared" si="2"/>
        <v/>
      </c>
      <c r="E24" s="2" t="str">
        <f t="shared" si="1"/>
        <v/>
      </c>
    </row>
    <row r="25" spans="1:5" x14ac:dyDescent="0.3">
      <c r="B25" s="2" t="str">
        <f t="shared" si="0"/>
        <v/>
      </c>
      <c r="C25" s="2" t="str">
        <f>IF(B25&lt;&gt;"", COUNTIF(B$2:B25, B25), "")</f>
        <v/>
      </c>
      <c r="D25" s="2" t="str">
        <f t="shared" si="2"/>
        <v/>
      </c>
      <c r="E25" s="2" t="str">
        <f t="shared" si="1"/>
        <v/>
      </c>
    </row>
    <row r="26" spans="1:5" x14ac:dyDescent="0.3">
      <c r="B26" s="2" t="str">
        <f t="shared" si="0"/>
        <v/>
      </c>
      <c r="C26" s="2" t="str">
        <f>IF(B26&lt;&gt;"", COUNTIF(B$2:B26, B26), "")</f>
        <v/>
      </c>
      <c r="D26" s="2" t="str">
        <f t="shared" si="2"/>
        <v/>
      </c>
      <c r="E26" s="2" t="str">
        <f t="shared" si="1"/>
        <v/>
      </c>
    </row>
    <row r="27" spans="1:5" x14ac:dyDescent="0.3">
      <c r="B27" s="2" t="str">
        <f t="shared" si="0"/>
        <v/>
      </c>
      <c r="C27" s="2" t="str">
        <f>IF(B27&lt;&gt;"", COUNTIF(B$2:B27, B27), "")</f>
        <v/>
      </c>
      <c r="D27" s="2" t="str">
        <f t="shared" si="2"/>
        <v/>
      </c>
      <c r="E27" s="2" t="str">
        <f t="shared" si="1"/>
        <v/>
      </c>
    </row>
    <row r="28" spans="1:5" x14ac:dyDescent="0.3">
      <c r="B28" s="2" t="str">
        <f t="shared" si="0"/>
        <v/>
      </c>
      <c r="C28" s="2" t="str">
        <f>IF(B28&lt;&gt;"", COUNTIF(B$2:B28, B28), "")</f>
        <v/>
      </c>
      <c r="D28" s="2" t="str">
        <f t="shared" si="2"/>
        <v/>
      </c>
      <c r="E28" s="2" t="str">
        <f t="shared" si="1"/>
        <v/>
      </c>
    </row>
    <row r="29" spans="1:5" x14ac:dyDescent="0.3">
      <c r="B29" s="2" t="str">
        <f t="shared" si="0"/>
        <v/>
      </c>
      <c r="C29" s="2" t="str">
        <f>IF(B29&lt;&gt;"", COUNTIF(B$2:B29, B29), "")</f>
        <v/>
      </c>
      <c r="D29" s="2" t="str">
        <f t="shared" si="2"/>
        <v/>
      </c>
      <c r="E29" s="2" t="str">
        <f t="shared" si="1"/>
        <v/>
      </c>
    </row>
    <row r="30" spans="1:5" x14ac:dyDescent="0.3">
      <c r="B30" s="2" t="str">
        <f t="shared" si="0"/>
        <v/>
      </c>
      <c r="C30" s="2" t="str">
        <f>IF(B30&lt;&gt;"", COUNTIF(B$2:B30, B30), "")</f>
        <v/>
      </c>
      <c r="D30" s="2" t="str">
        <f t="shared" si="2"/>
        <v/>
      </c>
      <c r="E30" s="2" t="str">
        <f t="shared" si="1"/>
        <v/>
      </c>
    </row>
    <row r="31" spans="1:5" x14ac:dyDescent="0.3">
      <c r="B31" s="2" t="str">
        <f t="shared" si="0"/>
        <v/>
      </c>
      <c r="C31" s="2" t="str">
        <f>IF(B31&lt;&gt;"", COUNTIF(B$2:B31, B31), "")</f>
        <v/>
      </c>
      <c r="D31" s="2" t="str">
        <f t="shared" si="2"/>
        <v/>
      </c>
      <c r="E31" s="2" t="str">
        <f t="shared" si="1"/>
        <v/>
      </c>
    </row>
    <row r="32" spans="1:5" x14ac:dyDescent="0.3">
      <c r="B32" s="2" t="str">
        <f t="shared" si="0"/>
        <v/>
      </c>
      <c r="C32" s="2" t="str">
        <f>IF(B32&lt;&gt;"", COUNTIF(B$2:B32, B32), "")</f>
        <v/>
      </c>
      <c r="D32" s="2" t="str">
        <f t="shared" si="2"/>
        <v/>
      </c>
      <c r="E32" s="2" t="str">
        <f t="shared" si="1"/>
        <v/>
      </c>
    </row>
    <row r="33" spans="1:5" x14ac:dyDescent="0.3">
      <c r="A33" s="1" t="s">
        <v>3</v>
      </c>
      <c r="B33" s="2" t="str">
        <f t="shared" si="0"/>
        <v/>
      </c>
      <c r="C33" s="2" t="str">
        <f>IF(B33&lt;&gt;"", COUNTIF(B$2:B33, B33), "")</f>
        <v/>
      </c>
      <c r="D33" s="2" t="str">
        <f t="shared" si="2"/>
        <v/>
      </c>
      <c r="E33" s="2" t="str">
        <f t="shared" si="1"/>
        <v/>
      </c>
    </row>
    <row r="34" spans="1:5" x14ac:dyDescent="0.3">
      <c r="A34" s="1" t="s">
        <v>93</v>
      </c>
      <c r="B34" s="2" t="str">
        <f t="shared" si="0"/>
        <v>SS</v>
      </c>
      <c r="C34" s="2">
        <f>IF(B34&lt;&gt;"", COUNTIF(B$2:B34, B34), "")</f>
        <v>2</v>
      </c>
      <c r="D34" s="2" t="str">
        <f t="shared" si="2"/>
        <v>SS002</v>
      </c>
      <c r="E34" s="2" t="str">
        <f t="shared" si="1"/>
        <v>SS;Sep;Reciprocity_Num;Focus_Num;Engage;Attune;Schedule;Treasure_Num;GrowthChar;GrowthThink;GrowthCreate;FEAST;G;PassFEAST;Role1;Role2;</v>
      </c>
    </row>
    <row r="35" spans="1:5" x14ac:dyDescent="0.3">
      <c r="A35" s="1" t="s">
        <v>94</v>
      </c>
      <c r="B35" s="2" t="str">
        <f t="shared" si="0"/>
        <v>FG</v>
      </c>
      <c r="C35" s="2">
        <f>IF(B35&lt;&gt;"", COUNTIF(B$2:B35, B35), "")</f>
        <v>1</v>
      </c>
      <c r="D35" s="2" t="str">
        <f t="shared" si="2"/>
        <v>FG001</v>
      </c>
      <c r="E35" s="2" t="str">
        <f t="shared" si="1"/>
        <v>FG;P001;2;1;1;2;1;3;1;1;0;1.6;0.67;FALSE;R01;R04;</v>
      </c>
    </row>
    <row r="36" spans="1:5" x14ac:dyDescent="0.3">
      <c r="A36" s="1" t="s">
        <v>95</v>
      </c>
      <c r="B36" s="2" t="str">
        <f t="shared" si="0"/>
        <v>FG</v>
      </c>
      <c r="C36" s="2">
        <f>IF(B36&lt;&gt;"", COUNTIF(B$2:B36, B36), "")</f>
        <v>2</v>
      </c>
      <c r="D36" s="2" t="str">
        <f t="shared" si="2"/>
        <v>FG002</v>
      </c>
      <c r="E36" s="2" t="str">
        <f t="shared" si="1"/>
        <v>FG;P002;0;1;2;3;2;1;1;2;1;1.8;1.33;TRUE;R03;R10;</v>
      </c>
    </row>
    <row r="37" spans="1:5" x14ac:dyDescent="0.3">
      <c r="A37" s="1" t="s">
        <v>96</v>
      </c>
      <c r="B37" s="2" t="str">
        <f t="shared" si="0"/>
        <v>FG</v>
      </c>
      <c r="C37" s="2">
        <f>IF(B37&lt;&gt;"", COUNTIF(B$2:B37, B37), "")</f>
        <v>3</v>
      </c>
      <c r="D37" s="2" t="str">
        <f t="shared" si="2"/>
        <v>FG003</v>
      </c>
      <c r="E37" s="2" t="str">
        <f t="shared" si="1"/>
        <v>FG;P003;0;2;2;1;1;2;2;3;1;1.6;2;TRUE;R11;R12;</v>
      </c>
    </row>
    <row r="38" spans="1:5" x14ac:dyDescent="0.3">
      <c r="A38" s="1" t="s">
        <v>97</v>
      </c>
      <c r="B38" s="2" t="str">
        <f t="shared" si="0"/>
        <v>FG</v>
      </c>
      <c r="C38" s="2">
        <f>IF(B38&lt;&gt;"", COUNTIF(B$2:B38, B38), "")</f>
        <v>4</v>
      </c>
      <c r="D38" s="2" t="str">
        <f t="shared" si="2"/>
        <v>FG004</v>
      </c>
      <c r="E38" s="2" t="str">
        <f t="shared" si="1"/>
        <v>FG;P004;0;3;3;3;3;3;3;3;3;3;3;TRUE;R01;R14;</v>
      </c>
    </row>
    <row r="39" spans="1:5" x14ac:dyDescent="0.3">
      <c r="A39" s="1" t="s">
        <v>159</v>
      </c>
      <c r="B39" s="2" t="str">
        <f t="shared" si="0"/>
        <v>FG</v>
      </c>
      <c r="C39" s="2">
        <f>IF(B39&lt;&gt;"", COUNTIF(B$2:B39, B39), "")</f>
        <v>5</v>
      </c>
      <c r="D39" s="2" t="str">
        <f t="shared" si="2"/>
        <v>FG005</v>
      </c>
      <c r="E39" s="2" t="str">
        <f t="shared" si="1"/>
        <v>FG;P009;1;0;1;0;1;1;0;0;0;0.6;0;FALSE;R08;R04;</v>
      </c>
    </row>
    <row r="40" spans="1:5" x14ac:dyDescent="0.3">
      <c r="A40" s="1" t="s">
        <v>160</v>
      </c>
      <c r="B40" s="2" t="str">
        <f t="shared" si="0"/>
        <v>FG</v>
      </c>
      <c r="C40" s="2">
        <f>IF(B40&lt;&gt;"", COUNTIF(B$2:B40, B40), "")</f>
        <v>6</v>
      </c>
      <c r="D40" s="2" t="str">
        <f t="shared" si="2"/>
        <v>FG006</v>
      </c>
      <c r="E40" s="2" t="str">
        <f t="shared" si="1"/>
        <v>FG;P010;1;2;2;2;3;2;1;1;0;2.2;0.67;TRUE;R21;R12;</v>
      </c>
    </row>
    <row r="41" spans="1:5" x14ac:dyDescent="0.3">
      <c r="A41" s="1" t="s">
        <v>878</v>
      </c>
      <c r="B41" s="2" t="str">
        <f t="shared" si="0"/>
        <v>FG</v>
      </c>
      <c r="C41" s="2">
        <f>IF(B41&lt;&gt;"", COUNTIF(B$2:B41, B41), "")</f>
        <v>7</v>
      </c>
      <c r="D41" s="2" t="str">
        <f t="shared" si="2"/>
        <v>FG007</v>
      </c>
      <c r="E41" s="2" t="str">
        <f t="shared" si="1"/>
        <v>FG;P011;0;1;2;1;3;1;1;0;0;1.6;0.33;FALSE;R20;R21;</v>
      </c>
    </row>
    <row r="42" spans="1:5" x14ac:dyDescent="0.3">
      <c r="A42" s="1" t="s">
        <v>879</v>
      </c>
      <c r="B42" s="2" t="str">
        <f t="shared" si="0"/>
        <v>FG</v>
      </c>
      <c r="C42" s="2">
        <f>IF(B42&lt;&gt;"", COUNTIF(B$2:B42, B42), "")</f>
        <v>8</v>
      </c>
      <c r="D42" s="2" t="str">
        <f t="shared" si="2"/>
        <v>FG008</v>
      </c>
      <c r="E42" s="2" t="str">
        <f t="shared" si="1"/>
        <v>FG;P012;0;2;2;1;2;1;1;0;0;1.6;0.33;TRUE;R21;R20;</v>
      </c>
    </row>
    <row r="43" spans="1:5" x14ac:dyDescent="0.3">
      <c r="B43" s="2" t="str">
        <f t="shared" si="0"/>
        <v/>
      </c>
      <c r="C43" s="2" t="str">
        <f>IF(B43&lt;&gt;"", COUNTIF(B$2:B43, B43), "")</f>
        <v/>
      </c>
      <c r="D43" s="2" t="str">
        <f t="shared" si="2"/>
        <v/>
      </c>
      <c r="E43" s="2" t="str">
        <f t="shared" si="1"/>
        <v/>
      </c>
    </row>
    <row r="44" spans="1:5" x14ac:dyDescent="0.3">
      <c r="B44" s="2" t="str">
        <f t="shared" si="0"/>
        <v/>
      </c>
      <c r="C44" s="2" t="str">
        <f>IF(B44&lt;&gt;"", COUNTIF(B$2:B44, B44), "")</f>
        <v/>
      </c>
      <c r="D44" s="2" t="str">
        <f t="shared" si="2"/>
        <v/>
      </c>
      <c r="E44" s="2" t="str">
        <f t="shared" si="1"/>
        <v/>
      </c>
    </row>
    <row r="45" spans="1:5" x14ac:dyDescent="0.3">
      <c r="B45" s="2" t="str">
        <f t="shared" si="0"/>
        <v/>
      </c>
      <c r="C45" s="2" t="str">
        <f>IF(B45&lt;&gt;"", COUNTIF(B$2:B45, B45), "")</f>
        <v/>
      </c>
      <c r="D45" s="2" t="str">
        <f t="shared" si="2"/>
        <v/>
      </c>
      <c r="E45" s="2" t="str">
        <f t="shared" si="1"/>
        <v/>
      </c>
    </row>
    <row r="46" spans="1:5" x14ac:dyDescent="0.3">
      <c r="B46" s="2" t="str">
        <f t="shared" si="0"/>
        <v/>
      </c>
      <c r="C46" s="2" t="str">
        <f>IF(B46&lt;&gt;"", COUNTIF(B$2:B46, B46), "")</f>
        <v/>
      </c>
      <c r="D46" s="2" t="str">
        <f t="shared" si="2"/>
        <v/>
      </c>
      <c r="E46" s="2" t="str">
        <f t="shared" si="1"/>
        <v/>
      </c>
    </row>
    <row r="47" spans="1:5" x14ac:dyDescent="0.3">
      <c r="B47" s="2" t="str">
        <f t="shared" si="0"/>
        <v/>
      </c>
      <c r="C47" s="2" t="str">
        <f>IF(B47&lt;&gt;"", COUNTIF(B$2:B47, B47), "")</f>
        <v/>
      </c>
      <c r="D47" s="2" t="str">
        <f t="shared" si="2"/>
        <v/>
      </c>
      <c r="E47" s="2" t="str">
        <f t="shared" si="1"/>
        <v/>
      </c>
    </row>
    <row r="48" spans="1:5" x14ac:dyDescent="0.3">
      <c r="B48" s="2" t="str">
        <f t="shared" si="0"/>
        <v/>
      </c>
      <c r="C48" s="2" t="str">
        <f>IF(B48&lt;&gt;"", COUNTIF(B$2:B48, B48), "")</f>
        <v/>
      </c>
      <c r="D48" s="2" t="str">
        <f t="shared" si="2"/>
        <v/>
      </c>
      <c r="E48" s="2" t="str">
        <f t="shared" si="1"/>
        <v/>
      </c>
    </row>
    <row r="49" spans="1:5" x14ac:dyDescent="0.3">
      <c r="B49" s="2" t="str">
        <f t="shared" si="0"/>
        <v/>
      </c>
      <c r="C49" s="2" t="str">
        <f>IF(B49&lt;&gt;"", COUNTIF(B$2:B49, B49), "")</f>
        <v/>
      </c>
      <c r="D49" s="2" t="str">
        <f t="shared" si="2"/>
        <v/>
      </c>
      <c r="E49" s="2" t="str">
        <f t="shared" si="1"/>
        <v/>
      </c>
    </row>
    <row r="50" spans="1:5" x14ac:dyDescent="0.3">
      <c r="B50" s="2" t="str">
        <f t="shared" si="0"/>
        <v/>
      </c>
      <c r="C50" s="2" t="str">
        <f>IF(B50&lt;&gt;"", COUNTIF(B$2:B50, B50), "")</f>
        <v/>
      </c>
      <c r="D50" s="2" t="str">
        <f t="shared" si="2"/>
        <v/>
      </c>
      <c r="E50" s="2" t="str">
        <f t="shared" si="1"/>
        <v/>
      </c>
    </row>
    <row r="51" spans="1:5" x14ac:dyDescent="0.3">
      <c r="B51" s="2" t="str">
        <f t="shared" si="0"/>
        <v/>
      </c>
      <c r="C51" s="2" t="str">
        <f>IF(B51&lt;&gt;"", COUNTIF(B$2:B51, B51), "")</f>
        <v/>
      </c>
      <c r="D51" s="2" t="str">
        <f t="shared" si="2"/>
        <v/>
      </c>
      <c r="E51" s="2" t="str">
        <f t="shared" si="1"/>
        <v/>
      </c>
    </row>
    <row r="52" spans="1:5" x14ac:dyDescent="0.3">
      <c r="B52" s="2" t="str">
        <f t="shared" si="0"/>
        <v/>
      </c>
      <c r="C52" s="2" t="str">
        <f>IF(B52&lt;&gt;"", COUNTIF(B$2:B52, B52), "")</f>
        <v/>
      </c>
      <c r="D52" s="2" t="str">
        <f t="shared" si="2"/>
        <v/>
      </c>
      <c r="E52" s="2" t="str">
        <f t="shared" si="1"/>
        <v/>
      </c>
    </row>
    <row r="53" spans="1:5" x14ac:dyDescent="0.3">
      <c r="B53" s="2" t="str">
        <f t="shared" si="0"/>
        <v/>
      </c>
      <c r="C53" s="2" t="str">
        <f>IF(B53&lt;&gt;"", COUNTIF(B$2:B53, B53), "")</f>
        <v/>
      </c>
      <c r="D53" s="2" t="str">
        <f t="shared" si="2"/>
        <v/>
      </c>
      <c r="E53" s="2" t="str">
        <f t="shared" si="1"/>
        <v/>
      </c>
    </row>
    <row r="54" spans="1:5" x14ac:dyDescent="0.3">
      <c r="B54" s="2" t="str">
        <f t="shared" si="0"/>
        <v/>
      </c>
      <c r="C54" s="2" t="str">
        <f>IF(B54&lt;&gt;"", COUNTIF(B$2:B54, B54), "")</f>
        <v/>
      </c>
      <c r="D54" s="2" t="str">
        <f t="shared" si="2"/>
        <v/>
      </c>
      <c r="E54" s="2" t="str">
        <f t="shared" si="1"/>
        <v/>
      </c>
    </row>
    <row r="55" spans="1:5" x14ac:dyDescent="0.3">
      <c r="B55" s="2" t="str">
        <f t="shared" si="0"/>
        <v/>
      </c>
      <c r="C55" s="2" t="str">
        <f>IF(B55&lt;&gt;"", COUNTIF(B$2:B55, B55), "")</f>
        <v/>
      </c>
      <c r="D55" s="2" t="str">
        <f t="shared" si="2"/>
        <v/>
      </c>
      <c r="E55" s="2" t="str">
        <f t="shared" si="1"/>
        <v/>
      </c>
    </row>
    <row r="56" spans="1:5" x14ac:dyDescent="0.3">
      <c r="B56" s="2" t="str">
        <f t="shared" si="0"/>
        <v/>
      </c>
      <c r="C56" s="2" t="str">
        <f>IF(B56&lt;&gt;"", COUNTIF(B$2:B56, B56), "")</f>
        <v/>
      </c>
      <c r="D56" s="2" t="str">
        <f t="shared" si="2"/>
        <v/>
      </c>
      <c r="E56" s="2" t="str">
        <f t="shared" si="1"/>
        <v/>
      </c>
    </row>
    <row r="57" spans="1:5" x14ac:dyDescent="0.3">
      <c r="B57" s="2" t="str">
        <f t="shared" si="0"/>
        <v/>
      </c>
      <c r="C57" s="2" t="str">
        <f>IF(B57&lt;&gt;"", COUNTIF(B$2:B57, B57), "")</f>
        <v/>
      </c>
      <c r="D57" s="2" t="str">
        <f t="shared" si="2"/>
        <v/>
      </c>
      <c r="E57" s="2" t="str">
        <f t="shared" si="1"/>
        <v/>
      </c>
    </row>
    <row r="58" spans="1:5" x14ac:dyDescent="0.3">
      <c r="B58" s="2" t="str">
        <f t="shared" si="0"/>
        <v/>
      </c>
      <c r="C58" s="2" t="str">
        <f>IF(B58&lt;&gt;"", COUNTIF(B$2:B58, B58), "")</f>
        <v/>
      </c>
      <c r="D58" s="2" t="str">
        <f t="shared" si="2"/>
        <v/>
      </c>
      <c r="E58" s="2" t="str">
        <f t="shared" si="1"/>
        <v/>
      </c>
    </row>
    <row r="59" spans="1:5" x14ac:dyDescent="0.3">
      <c r="B59" s="2" t="str">
        <f t="shared" si="0"/>
        <v/>
      </c>
      <c r="C59" s="2" t="str">
        <f>IF(B59&lt;&gt;"", COUNTIF(B$2:B59, B59), "")</f>
        <v/>
      </c>
      <c r="D59" s="2" t="str">
        <f t="shared" si="2"/>
        <v/>
      </c>
      <c r="E59" s="2" t="str">
        <f t="shared" si="1"/>
        <v/>
      </c>
    </row>
    <row r="60" spans="1:5" x14ac:dyDescent="0.3">
      <c r="B60" s="2" t="str">
        <f t="shared" si="0"/>
        <v/>
      </c>
      <c r="C60" s="2" t="str">
        <f>IF(B60&lt;&gt;"", COUNTIF(B$2:B60, B60), "")</f>
        <v/>
      </c>
      <c r="D60" s="2" t="str">
        <f t="shared" si="2"/>
        <v/>
      </c>
      <c r="E60" s="2" t="str">
        <f t="shared" si="1"/>
        <v/>
      </c>
    </row>
    <row r="61" spans="1:5" x14ac:dyDescent="0.3">
      <c r="B61" s="2" t="str">
        <f t="shared" si="0"/>
        <v/>
      </c>
      <c r="C61" s="2" t="str">
        <f>IF(B61&lt;&gt;"", COUNTIF(B$2:B61, B61), "")</f>
        <v/>
      </c>
      <c r="D61" s="2" t="str">
        <f t="shared" si="2"/>
        <v/>
      </c>
      <c r="E61" s="2" t="str">
        <f t="shared" si="1"/>
        <v/>
      </c>
    </row>
    <row r="62" spans="1:5" x14ac:dyDescent="0.3">
      <c r="B62" s="2" t="str">
        <f t="shared" si="0"/>
        <v/>
      </c>
      <c r="C62" s="2" t="str">
        <f>IF(B62&lt;&gt;"", COUNTIF(B$2:B62, B62), "")</f>
        <v/>
      </c>
      <c r="D62" s="2" t="str">
        <f t="shared" si="2"/>
        <v/>
      </c>
      <c r="E62" s="2" t="str">
        <f t="shared" si="1"/>
        <v/>
      </c>
    </row>
    <row r="63" spans="1:5" x14ac:dyDescent="0.3">
      <c r="B63" s="2" t="str">
        <f t="shared" si="0"/>
        <v/>
      </c>
      <c r="C63" s="2" t="str">
        <f>IF(B63&lt;&gt;"", COUNTIF(B$2:B63, B63), "")</f>
        <v/>
      </c>
      <c r="D63" s="2" t="str">
        <f t="shared" si="2"/>
        <v/>
      </c>
      <c r="E63" s="2" t="str">
        <f t="shared" si="1"/>
        <v/>
      </c>
    </row>
    <row r="64" spans="1:5" x14ac:dyDescent="0.3">
      <c r="A64" s="1" t="s">
        <v>4</v>
      </c>
      <c r="B64" s="2" t="str">
        <f t="shared" si="0"/>
        <v/>
      </c>
      <c r="C64" s="2" t="str">
        <f>IF(B64&lt;&gt;"", COUNTIF(B$2:B64, B64), "")</f>
        <v/>
      </c>
      <c r="D64" s="2" t="str">
        <f t="shared" si="2"/>
        <v/>
      </c>
      <c r="E64" s="2" t="str">
        <f t="shared" si="1"/>
        <v/>
      </c>
    </row>
    <row r="65" spans="1:5" x14ac:dyDescent="0.3">
      <c r="A65" s="1" t="s">
        <v>78</v>
      </c>
      <c r="B65" s="2" t="str">
        <f t="shared" si="0"/>
        <v>SS</v>
      </c>
      <c r="C65" s="2">
        <f>IF(B65&lt;&gt;"", COUNTIF(B$2:B65, B65), "")</f>
        <v>3</v>
      </c>
      <c r="D65" s="2" t="str">
        <f t="shared" si="2"/>
        <v>SS003</v>
      </c>
      <c r="E65" s="2" t="str">
        <f t="shared" si="1"/>
        <v>SS;NeedLon;Source;ValuesPosNeg;Sign;</v>
      </c>
    </row>
    <row r="66" spans="1:5" x14ac:dyDescent="0.3">
      <c r="A66" s="1" t="s">
        <v>11</v>
      </c>
      <c r="B66" s="2" t="str">
        <f t="shared" ref="B66:B129" si="3">IF(MID(A66,3,1)=";", LEFT(A66,2), "")</f>
        <v>NL</v>
      </c>
      <c r="C66" s="2">
        <f>IF(B66&lt;&gt;"", COUNTIF(B$2:B66, B66), "")</f>
        <v>1</v>
      </c>
      <c r="D66" s="2" t="str">
        <f t="shared" si="2"/>
        <v>NL001</v>
      </c>
      <c r="E66" s="2" t="str">
        <f t="shared" ref="E66:E129" si="4">IF(B66&lt;&gt;"",A66,"")</f>
        <v>NL;NL01;IGE1;1;1;</v>
      </c>
    </row>
    <row r="67" spans="1:5" x14ac:dyDescent="0.3">
      <c r="A67" s="1" t="s">
        <v>12</v>
      </c>
      <c r="B67" s="2" t="str">
        <f t="shared" si="3"/>
        <v>NL</v>
      </c>
      <c r="C67" s="2">
        <f>IF(B67&lt;&gt;"", COUNTIF(B$2:B67, B67), "")</f>
        <v>2</v>
      </c>
      <c r="D67" s="2" t="str">
        <f t="shared" ref="D67:D130" si="5">IF(B67&lt;&gt;"", B67 &amp; TEXT(C67, "000"), "")</f>
        <v>NL002</v>
      </c>
      <c r="E67" s="2" t="str">
        <f t="shared" si="4"/>
        <v>NL;NL02;IGE2;1;1;</v>
      </c>
    </row>
    <row r="68" spans="1:5" x14ac:dyDescent="0.3">
      <c r="A68" s="1" t="s">
        <v>13</v>
      </c>
      <c r="B68" s="2" t="str">
        <f t="shared" si="3"/>
        <v>NL</v>
      </c>
      <c r="C68" s="2">
        <f>IF(B68&lt;&gt;"", COUNTIF(B$2:B68, B68), "")</f>
        <v>3</v>
      </c>
      <c r="D68" s="2" t="str">
        <f t="shared" si="5"/>
        <v>NL003</v>
      </c>
      <c r="E68" s="2" t="str">
        <f t="shared" si="4"/>
        <v>NL;NL03;IGE3;1;-1;</v>
      </c>
    </row>
    <row r="69" spans="1:5" x14ac:dyDescent="0.3">
      <c r="A69" s="1" t="s">
        <v>14</v>
      </c>
      <c r="B69" s="2" t="str">
        <f t="shared" si="3"/>
        <v>NL</v>
      </c>
      <c r="C69" s="2">
        <f>IF(B69&lt;&gt;"", COUNTIF(B$2:B69, B69), "")</f>
        <v>4</v>
      </c>
      <c r="D69" s="2" t="str">
        <f t="shared" si="5"/>
        <v>NL004</v>
      </c>
      <c r="E69" s="2" t="str">
        <f t="shared" si="4"/>
        <v>NL;NL04;IGE4;1;1;</v>
      </c>
    </row>
    <row r="70" spans="1:5" x14ac:dyDescent="0.3">
      <c r="A70" s="1" t="s">
        <v>15</v>
      </c>
      <c r="B70" s="2" t="str">
        <f t="shared" si="3"/>
        <v>NL</v>
      </c>
      <c r="C70" s="2">
        <f>IF(B70&lt;&gt;"", COUNTIF(B$2:B70, B70), "")</f>
        <v>5</v>
      </c>
      <c r="D70" s="2" t="str">
        <f t="shared" si="5"/>
        <v>NL005</v>
      </c>
      <c r="E70" s="2" t="str">
        <f t="shared" si="4"/>
        <v>NL;NL05;IGE5;1;1;</v>
      </c>
    </row>
    <row r="71" spans="1:5" x14ac:dyDescent="0.3">
      <c r="A71" s="1" t="s">
        <v>16</v>
      </c>
      <c r="B71" s="2" t="str">
        <f t="shared" si="3"/>
        <v>NL</v>
      </c>
      <c r="C71" s="2">
        <f>IF(B71&lt;&gt;"", COUNTIF(B$2:B71, B71), "")</f>
        <v>6</v>
      </c>
      <c r="D71" s="2" t="str">
        <f t="shared" si="5"/>
        <v>NL006</v>
      </c>
      <c r="E71" s="2" t="str">
        <f t="shared" si="4"/>
        <v>NL;NL06;IGE6;-1;-1;</v>
      </c>
    </row>
    <row r="72" spans="1:5" x14ac:dyDescent="0.3">
      <c r="A72" s="1" t="s">
        <v>17</v>
      </c>
      <c r="B72" s="2" t="str">
        <f t="shared" si="3"/>
        <v>NL</v>
      </c>
      <c r="C72" s="2">
        <f>IF(B72&lt;&gt;"", COUNTIF(B$2:B72, B72), "")</f>
        <v>7</v>
      </c>
      <c r="D72" s="2" t="str">
        <f t="shared" si="5"/>
        <v>NL007</v>
      </c>
      <c r="E72" s="2" t="str">
        <f t="shared" si="4"/>
        <v>NL;NL07;IGE7;2;-1;</v>
      </c>
    </row>
    <row r="73" spans="1:5" x14ac:dyDescent="0.3">
      <c r="A73" s="1" t="s">
        <v>18</v>
      </c>
      <c r="B73" s="2" t="str">
        <f t="shared" si="3"/>
        <v>NL</v>
      </c>
      <c r="C73" s="2">
        <f>IF(B73&lt;&gt;"", COUNTIF(B$2:B73, B73), "")</f>
        <v>8</v>
      </c>
      <c r="D73" s="2" t="str">
        <f t="shared" si="5"/>
        <v>NL008</v>
      </c>
      <c r="E73" s="2" t="str">
        <f t="shared" si="4"/>
        <v>NL;NL08;IGE8;1;1;</v>
      </c>
    </row>
    <row r="74" spans="1:5" x14ac:dyDescent="0.3">
      <c r="A74" s="1" t="s">
        <v>19</v>
      </c>
      <c r="B74" s="2" t="str">
        <f t="shared" si="3"/>
        <v>NL</v>
      </c>
      <c r="C74" s="2">
        <f>IF(B74&lt;&gt;"", COUNTIF(B$2:B74, B74), "")</f>
        <v>9</v>
      </c>
      <c r="D74" s="2" t="str">
        <f t="shared" si="5"/>
        <v>NL009</v>
      </c>
      <c r="E74" s="2" t="str">
        <f t="shared" si="4"/>
        <v>NL;NL09;IGE9;-1;1;</v>
      </c>
    </row>
    <row r="75" spans="1:5" x14ac:dyDescent="0.3">
      <c r="A75" s="1" t="s">
        <v>20</v>
      </c>
      <c r="B75" s="2" t="str">
        <f t="shared" si="3"/>
        <v>NL</v>
      </c>
      <c r="C75" s="2">
        <f>IF(B75&lt;&gt;"", COUNTIF(B$2:B75, B75), "")</f>
        <v>10</v>
      </c>
      <c r="D75" s="2" t="str">
        <f t="shared" si="5"/>
        <v>NL010</v>
      </c>
      <c r="E75" s="2" t="str">
        <f t="shared" si="4"/>
        <v>NL;NL10;IGE10;1;1;</v>
      </c>
    </row>
    <row r="76" spans="1:5" x14ac:dyDescent="0.3">
      <c r="A76" s="1" t="s">
        <v>21</v>
      </c>
      <c r="B76" s="2" t="str">
        <f t="shared" si="3"/>
        <v>NL</v>
      </c>
      <c r="C76" s="2">
        <f>IF(B76&lt;&gt;"", COUNTIF(B$2:B76, B76), "")</f>
        <v>11</v>
      </c>
      <c r="D76" s="2" t="str">
        <f t="shared" si="5"/>
        <v>NL011</v>
      </c>
      <c r="E76" s="2" t="str">
        <f t="shared" si="4"/>
        <v>NL;NL11;IGE11;-2;1;</v>
      </c>
    </row>
    <row r="77" spans="1:5" x14ac:dyDescent="0.3">
      <c r="A77" s="1" t="s">
        <v>22</v>
      </c>
      <c r="B77" s="2" t="str">
        <f t="shared" si="3"/>
        <v>NL</v>
      </c>
      <c r="C77" s="2">
        <f>IF(B77&lt;&gt;"", COUNTIF(B$2:B77, B77), "")</f>
        <v>12</v>
      </c>
      <c r="D77" s="2" t="str">
        <f t="shared" si="5"/>
        <v>NL012</v>
      </c>
      <c r="E77" s="2" t="str">
        <f t="shared" si="4"/>
        <v>NL;NL12;IGE12;-1;-1;</v>
      </c>
    </row>
    <row r="78" spans="1:5" x14ac:dyDescent="0.3">
      <c r="A78" s="1" t="s">
        <v>23</v>
      </c>
      <c r="B78" s="2" t="str">
        <f t="shared" si="3"/>
        <v>NL</v>
      </c>
      <c r="C78" s="2">
        <f>IF(B78&lt;&gt;"", COUNTIF(B$2:B78, B78), "")</f>
        <v>13</v>
      </c>
      <c r="D78" s="2" t="str">
        <f t="shared" si="5"/>
        <v>NL013</v>
      </c>
      <c r="E78" s="2" t="str">
        <f t="shared" si="4"/>
        <v>NL;NL13;IGE13;0;1;</v>
      </c>
    </row>
    <row r="79" spans="1:5" x14ac:dyDescent="0.3">
      <c r="A79" s="1" t="s">
        <v>24</v>
      </c>
      <c r="B79" s="2" t="str">
        <f t="shared" si="3"/>
        <v>NL</v>
      </c>
      <c r="C79" s="2">
        <f>IF(B79&lt;&gt;"", COUNTIF(B$2:B79, B79), "")</f>
        <v>14</v>
      </c>
      <c r="D79" s="2" t="str">
        <f t="shared" si="5"/>
        <v>NL014</v>
      </c>
      <c r="E79" s="2" t="str">
        <f t="shared" si="4"/>
        <v>NL;NL14;IGE14;1;-1;</v>
      </c>
    </row>
    <row r="80" spans="1:5" x14ac:dyDescent="0.3">
      <c r="A80" s="1" t="s">
        <v>25</v>
      </c>
      <c r="B80" s="2" t="str">
        <f t="shared" si="3"/>
        <v>NL</v>
      </c>
      <c r="C80" s="2">
        <f>IF(B80&lt;&gt;"", COUNTIF(B$2:B80, B80), "")</f>
        <v>15</v>
      </c>
      <c r="D80" s="2" t="str">
        <f t="shared" si="5"/>
        <v>NL015</v>
      </c>
      <c r="E80" s="2" t="str">
        <f t="shared" si="4"/>
        <v>NL;NL15;IGE15;1;1;</v>
      </c>
    </row>
    <row r="81" spans="1:5" x14ac:dyDescent="0.3">
      <c r="A81" s="1" t="s">
        <v>26</v>
      </c>
      <c r="B81" s="2" t="str">
        <f t="shared" si="3"/>
        <v>NL</v>
      </c>
      <c r="C81" s="2">
        <f>IF(B81&lt;&gt;"", COUNTIF(B$2:B81, B81), "")</f>
        <v>16</v>
      </c>
      <c r="D81" s="2" t="str">
        <f t="shared" si="5"/>
        <v>NL016</v>
      </c>
      <c r="E81" s="2" t="str">
        <f t="shared" si="4"/>
        <v>NL;NL16;IGE16;0;1;</v>
      </c>
    </row>
    <row r="82" spans="1:5" x14ac:dyDescent="0.3">
      <c r="A82" s="1" t="s">
        <v>27</v>
      </c>
      <c r="B82" s="2" t="str">
        <f t="shared" si="3"/>
        <v>NL</v>
      </c>
      <c r="C82" s="2">
        <f>IF(B82&lt;&gt;"", COUNTIF(B$2:B82, B82), "")</f>
        <v>17</v>
      </c>
      <c r="D82" s="2" t="str">
        <f t="shared" si="5"/>
        <v>NL017</v>
      </c>
      <c r="E82" s="2" t="str">
        <f t="shared" si="4"/>
        <v>NL;NL17;IGE17;0;1;</v>
      </c>
    </row>
    <row r="83" spans="1:5" x14ac:dyDescent="0.3">
      <c r="A83" s="1" t="s">
        <v>28</v>
      </c>
      <c r="B83" s="2" t="str">
        <f t="shared" si="3"/>
        <v>NL</v>
      </c>
      <c r="C83" s="2">
        <f>IF(B83&lt;&gt;"", COUNTIF(B$2:B83, B83), "")</f>
        <v>18</v>
      </c>
      <c r="D83" s="2" t="str">
        <f t="shared" si="5"/>
        <v>NL018</v>
      </c>
      <c r="E83" s="2" t="str">
        <f t="shared" si="4"/>
        <v>NL;NL18;IGE18;0;-1;</v>
      </c>
    </row>
    <row r="84" spans="1:5" x14ac:dyDescent="0.3">
      <c r="A84" s="1" t="s">
        <v>29</v>
      </c>
      <c r="B84" s="2" t="str">
        <f t="shared" si="3"/>
        <v>NL</v>
      </c>
      <c r="C84" s="2">
        <f>IF(B84&lt;&gt;"", COUNTIF(B$2:B84, B84), "")</f>
        <v>19</v>
      </c>
      <c r="D84" s="2" t="str">
        <f t="shared" si="5"/>
        <v>NL019</v>
      </c>
      <c r="E84" s="2" t="str">
        <f t="shared" si="4"/>
        <v>NL;NL19;IGE19;0;1;</v>
      </c>
    </row>
    <row r="85" spans="1:5" x14ac:dyDescent="0.3">
      <c r="A85" s="1" t="s">
        <v>30</v>
      </c>
      <c r="B85" s="2" t="str">
        <f t="shared" si="3"/>
        <v>NL</v>
      </c>
      <c r="C85" s="2">
        <f>IF(B85&lt;&gt;"", COUNTIF(B$2:B85, B85), "")</f>
        <v>20</v>
      </c>
      <c r="D85" s="2" t="str">
        <f t="shared" si="5"/>
        <v>NL020</v>
      </c>
      <c r="E85" s="2" t="str">
        <f t="shared" si="4"/>
        <v>NL;NL20;DeJong1;2;-1;</v>
      </c>
    </row>
    <row r="86" spans="1:5" x14ac:dyDescent="0.3">
      <c r="A86" s="1" t="s">
        <v>31</v>
      </c>
      <c r="B86" s="2" t="str">
        <f t="shared" si="3"/>
        <v>NL</v>
      </c>
      <c r="C86" s="2">
        <f>IF(B86&lt;&gt;"", COUNTIF(B$2:B86, B86), "")</f>
        <v>21</v>
      </c>
      <c r="D86" s="2" t="str">
        <f t="shared" si="5"/>
        <v>NL021</v>
      </c>
      <c r="E86" s="2" t="str">
        <f t="shared" si="4"/>
        <v>NL;NL21;DeJong2;0;-1;</v>
      </c>
    </row>
    <row r="87" spans="1:5" x14ac:dyDescent="0.3">
      <c r="A87" s="1" t="s">
        <v>32</v>
      </c>
      <c r="B87" s="2" t="str">
        <f t="shared" si="3"/>
        <v>NL</v>
      </c>
      <c r="C87" s="2">
        <f>IF(B87&lt;&gt;"", COUNTIF(B$2:B87, B87), "")</f>
        <v>22</v>
      </c>
      <c r="D87" s="2" t="str">
        <f t="shared" si="5"/>
        <v>NL022</v>
      </c>
      <c r="E87" s="2" t="str">
        <f t="shared" si="4"/>
        <v>NL;NL22;DeJong3;0;-1;</v>
      </c>
    </row>
    <row r="88" spans="1:5" x14ac:dyDescent="0.3">
      <c r="A88" s="1" t="s">
        <v>33</v>
      </c>
      <c r="B88" s="2" t="str">
        <f t="shared" si="3"/>
        <v>NL</v>
      </c>
      <c r="C88" s="2">
        <f>IF(B88&lt;&gt;"", COUNTIF(B$2:B88, B88), "")</f>
        <v>23</v>
      </c>
      <c r="D88" s="2" t="str">
        <f t="shared" si="5"/>
        <v>NL023</v>
      </c>
      <c r="E88" s="2" t="str">
        <f t="shared" si="4"/>
        <v>NL;NL23;DeJong4;0;1;</v>
      </c>
    </row>
    <row r="89" spans="1:5" x14ac:dyDescent="0.3">
      <c r="A89" s="1" t="s">
        <v>34</v>
      </c>
      <c r="B89" s="2" t="str">
        <f t="shared" si="3"/>
        <v>NL</v>
      </c>
      <c r="C89" s="2">
        <f>IF(B89&lt;&gt;"", COUNTIF(B$2:B89, B89), "")</f>
        <v>24</v>
      </c>
      <c r="D89" s="2" t="str">
        <f t="shared" si="5"/>
        <v>NL024</v>
      </c>
      <c r="E89" s="2" t="str">
        <f t="shared" si="4"/>
        <v>NL;NL24;DeJong5;0;1;</v>
      </c>
    </row>
    <row r="90" spans="1:5" x14ac:dyDescent="0.3">
      <c r="A90" s="1" t="s">
        <v>35</v>
      </c>
      <c r="B90" s="2" t="str">
        <f t="shared" si="3"/>
        <v>NL</v>
      </c>
      <c r="C90" s="2">
        <f>IF(B90&lt;&gt;"", COUNTIF(B$2:B90, B90), "")</f>
        <v>25</v>
      </c>
      <c r="D90" s="2" t="str">
        <f t="shared" si="5"/>
        <v>NL025</v>
      </c>
      <c r="E90" s="2" t="str">
        <f t="shared" si="4"/>
        <v>NL;NL25;DeJong6;0;1;</v>
      </c>
    </row>
    <row r="91" spans="1:5" x14ac:dyDescent="0.3">
      <c r="A91" s="1" t="s">
        <v>36</v>
      </c>
      <c r="B91" s="2" t="str">
        <f t="shared" si="3"/>
        <v>NL</v>
      </c>
      <c r="C91" s="2">
        <f>IF(B91&lt;&gt;"", COUNTIF(B$2:B91, B91), "")</f>
        <v>26</v>
      </c>
      <c r="D91" s="2" t="str">
        <f t="shared" si="5"/>
        <v>NL026</v>
      </c>
      <c r="E91" s="2" t="str">
        <f t="shared" si="4"/>
        <v>NL;Sub;IGEN1;0;1;</v>
      </c>
    </row>
    <row r="92" spans="1:5" x14ac:dyDescent="0.3">
      <c r="A92" s="1" t="s">
        <v>37</v>
      </c>
      <c r="B92" s="2" t="str">
        <f t="shared" si="3"/>
        <v>NL</v>
      </c>
      <c r="C92" s="2">
        <f>IF(B92&lt;&gt;"", COUNTIF(B$2:B92, B92), "")</f>
        <v>27</v>
      </c>
      <c r="D92" s="2" t="str">
        <f t="shared" si="5"/>
        <v>NL027</v>
      </c>
      <c r="E92" s="2" t="str">
        <f t="shared" si="4"/>
        <v>NL;Pro;IGEN2;1;1;</v>
      </c>
    </row>
    <row r="93" spans="1:5" x14ac:dyDescent="0.3">
      <c r="A93" s="1" t="s">
        <v>38</v>
      </c>
      <c r="B93" s="2" t="str">
        <f t="shared" si="3"/>
        <v>NL</v>
      </c>
      <c r="C93" s="2">
        <f>IF(B93&lt;&gt;"", COUNTIF(B$2:B93, B93), "")</f>
        <v>28</v>
      </c>
      <c r="D93" s="2" t="str">
        <f t="shared" si="5"/>
        <v>NL028</v>
      </c>
      <c r="E93" s="2" t="str">
        <f t="shared" si="4"/>
        <v>NL;Aff;IGEN3;1;1;</v>
      </c>
    </row>
    <row r="94" spans="1:5" x14ac:dyDescent="0.3">
      <c r="A94" s="1" t="s">
        <v>39</v>
      </c>
      <c r="B94" s="2" t="str">
        <f t="shared" si="3"/>
        <v>NL</v>
      </c>
      <c r="C94" s="2">
        <f>IF(B94&lt;&gt;"", COUNTIF(B$2:B94, B94), "")</f>
        <v>29</v>
      </c>
      <c r="D94" s="2" t="str">
        <f t="shared" si="5"/>
        <v>NL029</v>
      </c>
      <c r="E94" s="2" t="str">
        <f t="shared" si="4"/>
        <v>NL;Und;IGEN4;1;1;</v>
      </c>
    </row>
    <row r="95" spans="1:5" x14ac:dyDescent="0.3">
      <c r="A95" s="1" t="s">
        <v>40</v>
      </c>
      <c r="B95" s="2" t="str">
        <f t="shared" si="3"/>
        <v>NL</v>
      </c>
      <c r="C95" s="2">
        <f>IF(B95&lt;&gt;"", COUNTIF(B$2:B95, B95), "")</f>
        <v>30</v>
      </c>
      <c r="D95" s="2" t="str">
        <f t="shared" si="5"/>
        <v>NL030</v>
      </c>
      <c r="E95" s="2" t="str">
        <f t="shared" si="4"/>
        <v>NL;Lei;IGEN5;3;1;</v>
      </c>
    </row>
    <row r="96" spans="1:5" x14ac:dyDescent="0.3">
      <c r="A96" s="1" t="s">
        <v>41</v>
      </c>
      <c r="B96" s="2" t="str">
        <f t="shared" si="3"/>
        <v>NL</v>
      </c>
      <c r="C96" s="2">
        <f>IF(B96&lt;&gt;"", COUNTIF(B$2:B96, B96), "")</f>
        <v>31</v>
      </c>
      <c r="D96" s="2" t="str">
        <f t="shared" si="5"/>
        <v>NL031</v>
      </c>
      <c r="E96" s="2" t="str">
        <f t="shared" si="4"/>
        <v>NL;Par;IGEN6;1;1;</v>
      </c>
    </row>
    <row r="97" spans="1:5" x14ac:dyDescent="0.3">
      <c r="A97" s="1" t="s">
        <v>42</v>
      </c>
      <c r="B97" s="2" t="str">
        <f t="shared" si="3"/>
        <v>NL</v>
      </c>
      <c r="C97" s="2">
        <f>IF(B97&lt;&gt;"", COUNTIF(B$2:B97, B97), "")</f>
        <v>32</v>
      </c>
      <c r="D97" s="2" t="str">
        <f t="shared" si="5"/>
        <v>NL032</v>
      </c>
      <c r="E97" s="2" t="str">
        <f t="shared" si="4"/>
        <v>NL;Cre;IGEN7;1;1;</v>
      </c>
    </row>
    <row r="98" spans="1:5" x14ac:dyDescent="0.3">
      <c r="A98" s="1" t="s">
        <v>43</v>
      </c>
      <c r="B98" s="2" t="str">
        <f t="shared" si="3"/>
        <v>NL</v>
      </c>
      <c r="C98" s="2">
        <f>IF(B98&lt;&gt;"", COUNTIF(B$2:B98, B98), "")</f>
        <v>33</v>
      </c>
      <c r="D98" s="2" t="str">
        <f t="shared" si="5"/>
        <v>NL033</v>
      </c>
      <c r="E98" s="2" t="str">
        <f t="shared" si="4"/>
        <v>NL;Ide;IGEN8;1;1;</v>
      </c>
    </row>
    <row r="99" spans="1:5" x14ac:dyDescent="0.3">
      <c r="A99" s="1" t="s">
        <v>44</v>
      </c>
      <c r="B99" s="2" t="str">
        <f t="shared" si="3"/>
        <v>NL</v>
      </c>
      <c r="C99" s="2">
        <f>IF(B99&lt;&gt;"", COUNTIF(B$2:B99, B99), "")</f>
        <v>34</v>
      </c>
      <c r="D99" s="2" t="str">
        <f t="shared" si="5"/>
        <v>NL034</v>
      </c>
      <c r="E99" s="2" t="str">
        <f t="shared" si="4"/>
        <v>NL;Fre;IGEN9;1;1;</v>
      </c>
    </row>
    <row r="100" spans="1:5" x14ac:dyDescent="0.3">
      <c r="A100" s="1" t="s">
        <v>5</v>
      </c>
      <c r="B100" s="2" t="str">
        <f t="shared" si="3"/>
        <v/>
      </c>
      <c r="C100" s="2" t="str">
        <f>IF(B100&lt;&gt;"", COUNTIF(B$2:B100, B100), "")</f>
        <v/>
      </c>
      <c r="D100" s="2" t="str">
        <f t="shared" si="5"/>
        <v/>
      </c>
      <c r="E100" s="2" t="str">
        <f t="shared" si="4"/>
        <v/>
      </c>
    </row>
    <row r="101" spans="1:5" x14ac:dyDescent="0.3">
      <c r="A101" s="1" t="s">
        <v>79</v>
      </c>
      <c r="B101" s="2" t="str">
        <f t="shared" si="3"/>
        <v>SS</v>
      </c>
      <c r="C101" s="2">
        <f>IF(B101&lt;&gt;"", COUNTIF(B$2:B101, B101), "")</f>
        <v>4</v>
      </c>
      <c r="D101" s="2" t="str">
        <f t="shared" si="5"/>
        <v>SS004</v>
      </c>
      <c r="E101" s="2" t="str">
        <f t="shared" si="4"/>
        <v>SS;LocID;Type;Fit;OpenDoor;EncounterEngine;OwnershipPath;FairPlaceMixing;ThreeVisit;Join;TimePart;RoleTier;TenureScore;FriendsBand;</v>
      </c>
    </row>
    <row r="102" spans="1:5" x14ac:dyDescent="0.3">
      <c r="A102" s="1" t="s">
        <v>45</v>
      </c>
      <c r="B102" s="2" t="str">
        <f t="shared" si="3"/>
        <v>CO</v>
      </c>
      <c r="C102" s="2">
        <f>IF(B102&lt;&gt;"", COUNTIF(B$2:B102, B102), "")</f>
        <v>1</v>
      </c>
      <c r="D102" s="2" t="str">
        <f t="shared" si="5"/>
        <v>CO001</v>
      </c>
      <c r="E102" s="2" t="str">
        <f t="shared" si="4"/>
        <v>CO;L001;TC04;1;0;2;1;1;1;1;1;1;2;1;</v>
      </c>
    </row>
    <row r="103" spans="1:5" x14ac:dyDescent="0.3">
      <c r="A103" s="1" t="s">
        <v>46</v>
      </c>
      <c r="B103" s="2" t="str">
        <f t="shared" si="3"/>
        <v>CO</v>
      </c>
      <c r="C103" s="2">
        <f>IF(B103&lt;&gt;"", COUNTIF(B$2:B103, B103), "")</f>
        <v>2</v>
      </c>
      <c r="D103" s="2" t="str">
        <f t="shared" si="5"/>
        <v>CO002</v>
      </c>
      <c r="E103" s="2" t="str">
        <f t="shared" si="4"/>
        <v>CO;L002;TC02;2;1;1;2;2;3;2;2;2;1;0;</v>
      </c>
    </row>
    <row r="104" spans="1:5" x14ac:dyDescent="0.3">
      <c r="B104" s="2" t="str">
        <f t="shared" si="3"/>
        <v/>
      </c>
      <c r="C104" s="2" t="str">
        <f>IF(B104&lt;&gt;"", COUNTIF(B$2:B104, B104), "")</f>
        <v/>
      </c>
      <c r="D104" s="2" t="str">
        <f t="shared" si="5"/>
        <v/>
      </c>
      <c r="E104" s="2" t="str">
        <f t="shared" si="4"/>
        <v/>
      </c>
    </row>
    <row r="105" spans="1:5" x14ac:dyDescent="0.3">
      <c r="B105" s="2" t="str">
        <f t="shared" si="3"/>
        <v/>
      </c>
      <c r="C105" s="2" t="str">
        <f>IF(B105&lt;&gt;"", COUNTIF(B$2:B105, B105), "")</f>
        <v/>
      </c>
      <c r="D105" s="2" t="str">
        <f t="shared" si="5"/>
        <v/>
      </c>
      <c r="E105" s="2" t="str">
        <f t="shared" si="4"/>
        <v/>
      </c>
    </row>
    <row r="106" spans="1:5" x14ac:dyDescent="0.3">
      <c r="B106" s="2" t="str">
        <f t="shared" si="3"/>
        <v/>
      </c>
      <c r="C106" s="2" t="str">
        <f>IF(B106&lt;&gt;"", COUNTIF(B$2:B106, B106), "")</f>
        <v/>
      </c>
      <c r="D106" s="2" t="str">
        <f t="shared" si="5"/>
        <v/>
      </c>
      <c r="E106" s="2" t="str">
        <f t="shared" si="4"/>
        <v/>
      </c>
    </row>
    <row r="107" spans="1:5" x14ac:dyDescent="0.3">
      <c r="B107" s="2" t="str">
        <f t="shared" si="3"/>
        <v/>
      </c>
      <c r="C107" s="2" t="str">
        <f>IF(B107&lt;&gt;"", COUNTIF(B$2:B107, B107), "")</f>
        <v/>
      </c>
      <c r="D107" s="2" t="str">
        <f t="shared" si="5"/>
        <v/>
      </c>
      <c r="E107" s="2" t="str">
        <f t="shared" si="4"/>
        <v/>
      </c>
    </row>
    <row r="108" spans="1:5" x14ac:dyDescent="0.3">
      <c r="B108" s="2" t="str">
        <f t="shared" si="3"/>
        <v/>
      </c>
      <c r="C108" s="2" t="str">
        <f>IF(B108&lt;&gt;"", COUNTIF(B$2:B108, B108), "")</f>
        <v/>
      </c>
      <c r="D108" s="2" t="str">
        <f t="shared" si="5"/>
        <v/>
      </c>
      <c r="E108" s="2" t="str">
        <f t="shared" si="4"/>
        <v/>
      </c>
    </row>
    <row r="109" spans="1:5" x14ac:dyDescent="0.3">
      <c r="B109" s="2" t="str">
        <f t="shared" si="3"/>
        <v/>
      </c>
      <c r="C109" s="2" t="str">
        <f>IF(B109&lt;&gt;"", COUNTIF(B$2:B109, B109), "")</f>
        <v/>
      </c>
      <c r="D109" s="2" t="str">
        <f t="shared" si="5"/>
        <v/>
      </c>
      <c r="E109" s="2" t="str">
        <f t="shared" si="4"/>
        <v/>
      </c>
    </row>
    <row r="110" spans="1:5" x14ac:dyDescent="0.3">
      <c r="B110" s="2" t="str">
        <f t="shared" si="3"/>
        <v/>
      </c>
      <c r="C110" s="2" t="str">
        <f>IF(B110&lt;&gt;"", COUNTIF(B$2:B110, B110), "")</f>
        <v/>
      </c>
      <c r="D110" s="2" t="str">
        <f t="shared" si="5"/>
        <v/>
      </c>
      <c r="E110" s="2" t="str">
        <f t="shared" si="4"/>
        <v/>
      </c>
    </row>
    <row r="111" spans="1:5" x14ac:dyDescent="0.3">
      <c r="B111" s="2" t="str">
        <f t="shared" si="3"/>
        <v/>
      </c>
      <c r="C111" s="2" t="str">
        <f>IF(B111&lt;&gt;"", COUNTIF(B$2:B111, B111), "")</f>
        <v/>
      </c>
      <c r="D111" s="2" t="str">
        <f t="shared" si="5"/>
        <v/>
      </c>
      <c r="E111" s="2" t="str">
        <f t="shared" si="4"/>
        <v/>
      </c>
    </row>
    <row r="112" spans="1:5" x14ac:dyDescent="0.3">
      <c r="B112" s="2" t="str">
        <f t="shared" si="3"/>
        <v/>
      </c>
      <c r="C112" s="2" t="str">
        <f>IF(B112&lt;&gt;"", COUNTIF(B$2:B112, B112), "")</f>
        <v/>
      </c>
      <c r="D112" s="2" t="str">
        <f t="shared" si="5"/>
        <v/>
      </c>
      <c r="E112" s="2" t="str">
        <f t="shared" si="4"/>
        <v/>
      </c>
    </row>
    <row r="113" spans="1:5" x14ac:dyDescent="0.3">
      <c r="B113" s="2" t="str">
        <f t="shared" si="3"/>
        <v/>
      </c>
      <c r="C113" s="2" t="str">
        <f>IF(B113&lt;&gt;"", COUNTIF(B$2:B113, B113), "")</f>
        <v/>
      </c>
      <c r="D113" s="2" t="str">
        <f t="shared" si="5"/>
        <v/>
      </c>
      <c r="E113" s="2" t="str">
        <f t="shared" si="4"/>
        <v/>
      </c>
    </row>
    <row r="114" spans="1:5" x14ac:dyDescent="0.3">
      <c r="B114" s="2" t="str">
        <f t="shared" si="3"/>
        <v/>
      </c>
      <c r="C114" s="2" t="str">
        <f>IF(B114&lt;&gt;"", COUNTIF(B$2:B114, B114), "")</f>
        <v/>
      </c>
      <c r="D114" s="2" t="str">
        <f t="shared" si="5"/>
        <v/>
      </c>
      <c r="E114" s="2" t="str">
        <f t="shared" si="4"/>
        <v/>
      </c>
    </row>
    <row r="115" spans="1:5" x14ac:dyDescent="0.3">
      <c r="B115" s="2" t="str">
        <f t="shared" si="3"/>
        <v/>
      </c>
      <c r="C115" s="2" t="str">
        <f>IF(B115&lt;&gt;"", COUNTIF(B$2:B115, B115), "")</f>
        <v/>
      </c>
      <c r="D115" s="2" t="str">
        <f t="shared" si="5"/>
        <v/>
      </c>
      <c r="E115" s="2" t="str">
        <f t="shared" si="4"/>
        <v/>
      </c>
    </row>
    <row r="116" spans="1:5" x14ac:dyDescent="0.3">
      <c r="B116" s="2" t="str">
        <f t="shared" si="3"/>
        <v/>
      </c>
      <c r="C116" s="2" t="str">
        <f>IF(B116&lt;&gt;"", COUNTIF(B$2:B116, B116), "")</f>
        <v/>
      </c>
      <c r="D116" s="2" t="str">
        <f t="shared" si="5"/>
        <v/>
      </c>
      <c r="E116" s="2" t="str">
        <f t="shared" si="4"/>
        <v/>
      </c>
    </row>
    <row r="117" spans="1:5" x14ac:dyDescent="0.3">
      <c r="B117" s="2" t="str">
        <f t="shared" si="3"/>
        <v/>
      </c>
      <c r="C117" s="2" t="str">
        <f>IF(B117&lt;&gt;"", COUNTIF(B$2:B117, B117), "")</f>
        <v/>
      </c>
      <c r="D117" s="2" t="str">
        <f t="shared" si="5"/>
        <v/>
      </c>
      <c r="E117" s="2" t="str">
        <f t="shared" si="4"/>
        <v/>
      </c>
    </row>
    <row r="118" spans="1:5" x14ac:dyDescent="0.3">
      <c r="B118" s="2" t="str">
        <f t="shared" si="3"/>
        <v/>
      </c>
      <c r="C118" s="2" t="str">
        <f>IF(B118&lt;&gt;"", COUNTIF(B$2:B118, B118), "")</f>
        <v/>
      </c>
      <c r="D118" s="2" t="str">
        <f t="shared" si="5"/>
        <v/>
      </c>
      <c r="E118" s="2" t="str">
        <f t="shared" si="4"/>
        <v/>
      </c>
    </row>
    <row r="119" spans="1:5" x14ac:dyDescent="0.3">
      <c r="B119" s="2" t="str">
        <f t="shared" si="3"/>
        <v/>
      </c>
      <c r="C119" s="2" t="str">
        <f>IF(B119&lt;&gt;"", COUNTIF(B$2:B119, B119), "")</f>
        <v/>
      </c>
      <c r="D119" s="2" t="str">
        <f t="shared" si="5"/>
        <v/>
      </c>
      <c r="E119" s="2" t="str">
        <f t="shared" si="4"/>
        <v/>
      </c>
    </row>
    <row r="120" spans="1:5" x14ac:dyDescent="0.3">
      <c r="B120" s="2" t="str">
        <f t="shared" si="3"/>
        <v/>
      </c>
      <c r="C120" s="2" t="str">
        <f>IF(B120&lt;&gt;"", COUNTIF(B$2:B120, B120), "")</f>
        <v/>
      </c>
      <c r="D120" s="2" t="str">
        <f t="shared" si="5"/>
        <v/>
      </c>
      <c r="E120" s="2" t="str">
        <f t="shared" si="4"/>
        <v/>
      </c>
    </row>
    <row r="121" spans="1:5" x14ac:dyDescent="0.3">
      <c r="B121" s="2" t="str">
        <f t="shared" si="3"/>
        <v/>
      </c>
      <c r="C121" s="2" t="str">
        <f>IF(B121&lt;&gt;"", COUNTIF(B$2:B121, B121), "")</f>
        <v/>
      </c>
      <c r="D121" s="2" t="str">
        <f t="shared" si="5"/>
        <v/>
      </c>
      <c r="E121" s="2" t="str">
        <f t="shared" si="4"/>
        <v/>
      </c>
    </row>
    <row r="122" spans="1:5" x14ac:dyDescent="0.3">
      <c r="B122" s="2" t="str">
        <f t="shared" si="3"/>
        <v/>
      </c>
      <c r="C122" s="2" t="str">
        <f>IF(B122&lt;&gt;"", COUNTIF(B$2:B122, B122), "")</f>
        <v/>
      </c>
      <c r="D122" s="2" t="str">
        <f t="shared" si="5"/>
        <v/>
      </c>
      <c r="E122" s="2" t="str">
        <f t="shared" si="4"/>
        <v/>
      </c>
    </row>
    <row r="123" spans="1:5" x14ac:dyDescent="0.3">
      <c r="A123" s="1" t="s">
        <v>6</v>
      </c>
      <c r="B123" s="2" t="str">
        <f t="shared" si="3"/>
        <v/>
      </c>
      <c r="C123" s="2" t="str">
        <f>IF(B123&lt;&gt;"", COUNTIF(B$2:B123, B123), "")</f>
        <v/>
      </c>
      <c r="D123" s="2" t="str">
        <f t="shared" si="5"/>
        <v/>
      </c>
      <c r="E123" s="2" t="str">
        <f t="shared" si="4"/>
        <v/>
      </c>
    </row>
    <row r="124" spans="1:5" x14ac:dyDescent="0.3">
      <c r="A124" s="1" t="s">
        <v>80</v>
      </c>
      <c r="B124" s="2" t="str">
        <f t="shared" si="3"/>
        <v>SS</v>
      </c>
      <c r="C124" s="2">
        <f>IF(B124&lt;&gt;"", COUNTIF(B$2:B124, B124), "")</f>
        <v>5</v>
      </c>
      <c r="D124" s="2" t="str">
        <f t="shared" si="5"/>
        <v>SS005</v>
      </c>
      <c r="E124" s="2" t="str">
        <f t="shared" si="4"/>
        <v>SS;ResLabel;ResValue;</v>
      </c>
    </row>
    <row r="125" spans="1:5" x14ac:dyDescent="0.3">
      <c r="A125" s="1" t="s">
        <v>47</v>
      </c>
      <c r="B125" s="2" t="str">
        <f t="shared" si="3"/>
        <v>RH</v>
      </c>
      <c r="C125" s="2">
        <f>IF(B125&lt;&gt;"", COUNTIF(B$2:B125, B125), "")</f>
        <v>1</v>
      </c>
      <c r="D125" s="2" t="str">
        <f t="shared" si="5"/>
        <v>RH001</v>
      </c>
      <c r="E125" s="2" t="str">
        <f t="shared" si="4"/>
        <v>RH;ResT;0;</v>
      </c>
    </row>
    <row r="126" spans="1:5" x14ac:dyDescent="0.3">
      <c r="A126" s="1" t="s">
        <v>48</v>
      </c>
      <c r="B126" s="2" t="str">
        <f t="shared" si="3"/>
        <v>RH</v>
      </c>
      <c r="C126" s="2">
        <f>IF(B126&lt;&gt;"", COUNTIF(B$2:B126, B126), "")</f>
        <v>2</v>
      </c>
      <c r="D126" s="2" t="str">
        <f t="shared" si="5"/>
        <v>RH002</v>
      </c>
      <c r="E126" s="2" t="str">
        <f t="shared" si="4"/>
        <v>RH;ResHe;0;</v>
      </c>
    </row>
    <row r="127" spans="1:5" x14ac:dyDescent="0.3">
      <c r="A127" s="1" t="s">
        <v>49</v>
      </c>
      <c r="B127" s="2" t="str">
        <f t="shared" si="3"/>
        <v>RH</v>
      </c>
      <c r="C127" s="2">
        <f>IF(B127&lt;&gt;"", COUNTIF(B$2:B127, B127), "")</f>
        <v>3</v>
      </c>
      <c r="D127" s="2" t="str">
        <f t="shared" si="5"/>
        <v>RH003</v>
      </c>
      <c r="E127" s="2" t="str">
        <f t="shared" si="4"/>
        <v>RH;ResFi;0;</v>
      </c>
    </row>
    <row r="128" spans="1:5" x14ac:dyDescent="0.3">
      <c r="A128" s="1" t="s">
        <v>50</v>
      </c>
      <c r="B128" s="2" t="str">
        <f t="shared" si="3"/>
        <v>RH</v>
      </c>
      <c r="C128" s="2">
        <f>IF(B128&lt;&gt;"", COUNTIF(B$2:B128, B128), "")</f>
        <v>4</v>
      </c>
      <c r="D128" s="2" t="str">
        <f t="shared" si="5"/>
        <v>RH004</v>
      </c>
      <c r="E128" s="2" t="str">
        <f t="shared" si="4"/>
        <v>RH;ResHos;1;</v>
      </c>
    </row>
    <row r="129" spans="1:5" x14ac:dyDescent="0.3">
      <c r="A129" s="1" t="s">
        <v>51</v>
      </c>
      <c r="B129" s="2" t="str">
        <f t="shared" si="3"/>
        <v>RH</v>
      </c>
      <c r="C129" s="2">
        <f>IF(B129&lt;&gt;"", COUNTIF(B$2:B129, B129), "")</f>
        <v>5</v>
      </c>
      <c r="D129" s="2" t="str">
        <f t="shared" si="5"/>
        <v>RH005</v>
      </c>
      <c r="E129" s="2" t="str">
        <f t="shared" si="4"/>
        <v>RH;ResTrav;0;</v>
      </c>
    </row>
    <row r="130" spans="1:5" x14ac:dyDescent="0.3">
      <c r="A130" s="1" t="s">
        <v>52</v>
      </c>
      <c r="B130" s="2" t="str">
        <f t="shared" ref="B130:B193" si="6">IF(MID(A130,3,1)=";", LEFT(A130,2), "")</f>
        <v>RH</v>
      </c>
      <c r="C130" s="2">
        <f>IF(B130&lt;&gt;"", COUNTIF(B$2:B130, B130), "")</f>
        <v>6</v>
      </c>
      <c r="D130" s="2" t="str">
        <f t="shared" si="5"/>
        <v>RH006</v>
      </c>
      <c r="E130" s="2" t="str">
        <f t="shared" ref="E130:E193" si="7">IF(B130&lt;&gt;"",A130,"")</f>
        <v>RH;ResNet;0;</v>
      </c>
    </row>
    <row r="131" spans="1:5" x14ac:dyDescent="0.3">
      <c r="A131" s="1" t="s">
        <v>53</v>
      </c>
      <c r="B131" s="2" t="str">
        <f t="shared" si="6"/>
        <v>RH</v>
      </c>
      <c r="C131" s="2">
        <f>IF(B131&lt;&gt;"", COUNTIF(B$2:B131, B131), "")</f>
        <v>7</v>
      </c>
      <c r="D131" s="2" t="str">
        <f t="shared" ref="D131:D194" si="8">IF(B131&lt;&gt;"", B131 &amp; TEXT(C131, "000"), "")</f>
        <v>RH007</v>
      </c>
      <c r="E131" s="2" t="str">
        <f t="shared" si="7"/>
        <v>RH;HabGenLabel;HabGenValue;</v>
      </c>
    </row>
    <row r="132" spans="1:5" x14ac:dyDescent="0.3">
      <c r="A132" s="1" t="s">
        <v>161</v>
      </c>
      <c r="B132" s="2" t="str">
        <f t="shared" si="6"/>
        <v>RH</v>
      </c>
      <c r="C132" s="2">
        <f>IF(B132&lt;&gt;"", COUNTIF(B$2:B132, B132), "")</f>
        <v>8</v>
      </c>
      <c r="D132" s="2" t="str">
        <f t="shared" si="8"/>
        <v>RH008</v>
      </c>
      <c r="E132" s="2" t="str">
        <f t="shared" si="7"/>
        <v>RH;SS01;-1;</v>
      </c>
    </row>
    <row r="133" spans="1:5" x14ac:dyDescent="0.3">
      <c r="A133" s="1" t="s">
        <v>54</v>
      </c>
      <c r="B133" s="2" t="str">
        <f t="shared" si="6"/>
        <v>RH</v>
      </c>
      <c r="C133" s="2">
        <f>IF(B133&lt;&gt;"", COUNTIF(B$2:B133, B133), "")</f>
        <v>9</v>
      </c>
      <c r="D133" s="2" t="str">
        <f t="shared" si="8"/>
        <v>RH009</v>
      </c>
      <c r="E133" s="2" t="str">
        <f t="shared" si="7"/>
        <v>RH;SS02;0;</v>
      </c>
    </row>
    <row r="134" spans="1:5" x14ac:dyDescent="0.3">
      <c r="A134" s="1" t="s">
        <v>55</v>
      </c>
      <c r="B134" s="2" t="str">
        <f t="shared" si="6"/>
        <v>RH</v>
      </c>
      <c r="C134" s="2">
        <f>IF(B134&lt;&gt;"", COUNTIF(B$2:B134, B134), "")</f>
        <v>10</v>
      </c>
      <c r="D134" s="2" t="str">
        <f t="shared" si="8"/>
        <v>RH010</v>
      </c>
      <c r="E134" s="2" t="str">
        <f t="shared" si="7"/>
        <v>RH;SS03;0;</v>
      </c>
    </row>
    <row r="135" spans="1:5" x14ac:dyDescent="0.3">
      <c r="A135" s="1" t="s">
        <v>162</v>
      </c>
      <c r="B135" s="2" t="str">
        <f t="shared" si="6"/>
        <v>RH</v>
      </c>
      <c r="C135" s="2">
        <f>IF(B135&lt;&gt;"", COUNTIF(B$2:B135, B135), "")</f>
        <v>11</v>
      </c>
      <c r="D135" s="2" t="str">
        <f t="shared" si="8"/>
        <v>RH011</v>
      </c>
      <c r="E135" s="2" t="str">
        <f t="shared" si="7"/>
        <v>RH;SS04;-1;</v>
      </c>
    </row>
    <row r="136" spans="1:5" x14ac:dyDescent="0.3">
      <c r="A136" s="1" t="s">
        <v>56</v>
      </c>
      <c r="B136" s="2" t="str">
        <f t="shared" si="6"/>
        <v>RH</v>
      </c>
      <c r="C136" s="2">
        <f>IF(B136&lt;&gt;"", COUNTIF(B$2:B136, B136), "")</f>
        <v>12</v>
      </c>
      <c r="D136" s="2" t="str">
        <f t="shared" si="8"/>
        <v>RH012</v>
      </c>
      <c r="E136" s="2" t="str">
        <f t="shared" si="7"/>
        <v>RH;SS05;0;</v>
      </c>
    </row>
    <row r="137" spans="1:5" x14ac:dyDescent="0.3">
      <c r="A137" s="1" t="s">
        <v>163</v>
      </c>
      <c r="B137" s="2" t="str">
        <f t="shared" si="6"/>
        <v>RH</v>
      </c>
      <c r="C137" s="2">
        <f>IF(B137&lt;&gt;"", COUNTIF(B$2:B137, B137), "")</f>
        <v>13</v>
      </c>
      <c r="D137" s="2" t="str">
        <f t="shared" si="8"/>
        <v>RH013</v>
      </c>
      <c r="E137" s="2" t="str">
        <f t="shared" si="7"/>
        <v>RH;SS06;-1;</v>
      </c>
    </row>
    <row r="138" spans="1:5" x14ac:dyDescent="0.3">
      <c r="A138" s="1" t="s">
        <v>57</v>
      </c>
      <c r="B138" s="2" t="str">
        <f t="shared" si="6"/>
        <v>RH</v>
      </c>
      <c r="C138" s="2">
        <f>IF(B138&lt;&gt;"", COUNTIF(B$2:B138, B138), "")</f>
        <v>14</v>
      </c>
      <c r="D138" s="2" t="str">
        <f t="shared" si="8"/>
        <v>RH014</v>
      </c>
      <c r="E138" s="2" t="str">
        <f t="shared" si="7"/>
        <v>RH;SS07;0;</v>
      </c>
    </row>
    <row r="139" spans="1:5" x14ac:dyDescent="0.3">
      <c r="A139" s="1" t="s">
        <v>164</v>
      </c>
      <c r="B139" s="2" t="str">
        <f t="shared" si="6"/>
        <v>RH</v>
      </c>
      <c r="C139" s="2">
        <f>IF(B139&lt;&gt;"", COUNTIF(B$2:B139, B139), "")</f>
        <v>15</v>
      </c>
      <c r="D139" s="2" t="str">
        <f t="shared" si="8"/>
        <v>RH015</v>
      </c>
      <c r="E139" s="2" t="str">
        <f t="shared" si="7"/>
        <v>RH;SS08;1;</v>
      </c>
    </row>
    <row r="140" spans="1:5" x14ac:dyDescent="0.3">
      <c r="A140" s="1" t="s">
        <v>58</v>
      </c>
      <c r="B140" s="2" t="str">
        <f t="shared" si="6"/>
        <v>RH</v>
      </c>
      <c r="C140" s="2">
        <f>IF(B140&lt;&gt;"", COUNTIF(B$2:B140, B140), "")</f>
        <v>16</v>
      </c>
      <c r="D140" s="2" t="str">
        <f t="shared" si="8"/>
        <v>RH016</v>
      </c>
      <c r="E140" s="2" t="str">
        <f t="shared" si="7"/>
        <v>RH;SS09;0;</v>
      </c>
    </row>
    <row r="141" spans="1:5" x14ac:dyDescent="0.3">
      <c r="A141" s="1" t="s">
        <v>59</v>
      </c>
      <c r="B141" s="2" t="str">
        <f t="shared" si="6"/>
        <v>RH</v>
      </c>
      <c r="C141" s="2">
        <f>IF(B141&lt;&gt;"", COUNTIF(B$2:B141, B141), "")</f>
        <v>17</v>
      </c>
      <c r="D141" s="2" t="str">
        <f t="shared" si="8"/>
        <v>RH017</v>
      </c>
      <c r="E141" s="2" t="str">
        <f t="shared" si="7"/>
        <v>RH;SS10;0;</v>
      </c>
    </row>
    <row r="142" spans="1:5" x14ac:dyDescent="0.3">
      <c r="A142" s="1" t="s">
        <v>60</v>
      </c>
      <c r="B142" s="2" t="str">
        <f t="shared" si="6"/>
        <v>RH</v>
      </c>
      <c r="C142" s="2">
        <f>IF(B142&lt;&gt;"", COUNTIF(B$2:B142, B142), "")</f>
        <v>18</v>
      </c>
      <c r="D142" s="2" t="str">
        <f t="shared" si="8"/>
        <v>RH018</v>
      </c>
      <c r="E142" s="2" t="str">
        <f t="shared" si="7"/>
        <v>RH;HabPC;0;</v>
      </c>
    </row>
    <row r="143" spans="1:5" x14ac:dyDescent="0.3">
      <c r="A143" s="1" t="s">
        <v>61</v>
      </c>
      <c r="B143" s="2" t="str">
        <f t="shared" si="6"/>
        <v>RH</v>
      </c>
      <c r="C143" s="2">
        <f>IF(B143&lt;&gt;"", COUNTIF(B$2:B143, B143), "")</f>
        <v>19</v>
      </c>
      <c r="D143" s="2" t="str">
        <f t="shared" si="8"/>
        <v>RH019</v>
      </c>
      <c r="E143" s="2" t="str">
        <f t="shared" si="7"/>
        <v>RH;HabTS;0;</v>
      </c>
    </row>
    <row r="144" spans="1:5" x14ac:dyDescent="0.3">
      <c r="A144" s="1" t="s">
        <v>62</v>
      </c>
      <c r="B144" s="2" t="str">
        <f t="shared" si="6"/>
        <v>RH</v>
      </c>
      <c r="C144" s="2">
        <f>IF(B144&lt;&gt;"", COUNTIF(B$2:B144, B144), "")</f>
        <v>20</v>
      </c>
      <c r="D144" s="2" t="str">
        <f t="shared" si="8"/>
        <v>RH020</v>
      </c>
      <c r="E144" s="2" t="str">
        <f t="shared" si="7"/>
        <v>RH;HabHosp;0;</v>
      </c>
    </row>
    <row r="145" spans="1:5" x14ac:dyDescent="0.3">
      <c r="A145" s="1" t="s">
        <v>63</v>
      </c>
      <c r="B145" s="2" t="str">
        <f t="shared" si="6"/>
        <v>RH</v>
      </c>
      <c r="C145" s="2">
        <f>IF(B145&lt;&gt;"", COUNTIF(B$2:B145, B145), "")</f>
        <v>21</v>
      </c>
      <c r="D145" s="2" t="str">
        <f t="shared" si="8"/>
        <v>RH021</v>
      </c>
      <c r="E145" s="2" t="str">
        <f t="shared" si="7"/>
        <v>RH;HabLay;0;</v>
      </c>
    </row>
    <row r="146" spans="1:5" x14ac:dyDescent="0.3">
      <c r="A146" s="1" t="s">
        <v>64</v>
      </c>
      <c r="B146" s="2" t="str">
        <f t="shared" si="6"/>
        <v>RH</v>
      </c>
      <c r="C146" s="2">
        <f>IF(B146&lt;&gt;"", COUNTIF(B$2:B146, B146), "")</f>
        <v>22</v>
      </c>
      <c r="D146" s="2" t="str">
        <f t="shared" si="8"/>
        <v>RH022</v>
      </c>
      <c r="E146" s="2" t="str">
        <f t="shared" si="7"/>
        <v>RH;HabRecRust;0;</v>
      </c>
    </row>
    <row r="147" spans="1:5" x14ac:dyDescent="0.3">
      <c r="A147" s="1" t="s">
        <v>65</v>
      </c>
      <c r="B147" s="2" t="str">
        <f t="shared" si="6"/>
        <v>RH</v>
      </c>
      <c r="C147" s="2">
        <f>IF(B147&lt;&gt;"", COUNTIF(B$2:B147, B147), "")</f>
        <v>23</v>
      </c>
      <c r="D147" s="2" t="str">
        <f t="shared" si="8"/>
        <v>RH023</v>
      </c>
      <c r="E147" s="2" t="str">
        <f t="shared" si="7"/>
        <v>RH;HabBusyToxic;0;</v>
      </c>
    </row>
    <row r="148" spans="1:5" x14ac:dyDescent="0.3">
      <c r="A148" s="1" t="s">
        <v>66</v>
      </c>
      <c r="B148" s="2" t="str">
        <f t="shared" si="6"/>
        <v>RH</v>
      </c>
      <c r="C148" s="2">
        <f>IF(B148&lt;&gt;"", COUNTIF(B$2:B148, B148), "")</f>
        <v>24</v>
      </c>
      <c r="D148" s="2" t="str">
        <f t="shared" si="8"/>
        <v>RH024</v>
      </c>
      <c r="E148" s="2" t="str">
        <f t="shared" si="7"/>
        <v>RH;HabGiftsAllow;0;</v>
      </c>
    </row>
    <row r="149" spans="1:5" x14ac:dyDescent="0.3">
      <c r="A149" s="1" t="s">
        <v>67</v>
      </c>
      <c r="B149" s="2" t="str">
        <f t="shared" si="6"/>
        <v>RH</v>
      </c>
      <c r="C149" s="2">
        <f>IF(B149&lt;&gt;"", COUNTIF(B$2:B149, B149), "")</f>
        <v>25</v>
      </c>
      <c r="D149" s="2" t="str">
        <f t="shared" si="8"/>
        <v>RH025</v>
      </c>
      <c r="E149" s="2" t="str">
        <f t="shared" si="7"/>
        <v>RH;HabWideLabel;HabWideValue;</v>
      </c>
    </row>
    <row r="150" spans="1:5" x14ac:dyDescent="0.3">
      <c r="A150" s="1" t="s">
        <v>68</v>
      </c>
      <c r="B150" s="2" t="str">
        <f t="shared" si="6"/>
        <v>RH</v>
      </c>
      <c r="C150" s="2">
        <f>IF(B150&lt;&gt;"", COUNTIF(B$2:B150, B150), "")</f>
        <v>26</v>
      </c>
      <c r="D150" s="2" t="str">
        <f t="shared" si="8"/>
        <v>RH026</v>
      </c>
      <c r="E150" s="2" t="str">
        <f t="shared" si="7"/>
        <v>RH;NewGroups;0;</v>
      </c>
    </row>
    <row r="151" spans="1:5" x14ac:dyDescent="0.3">
      <c r="A151" s="1" t="s">
        <v>69</v>
      </c>
      <c r="B151" s="2" t="str">
        <f t="shared" si="6"/>
        <v>RH</v>
      </c>
      <c r="C151" s="2">
        <f>IF(B151&lt;&gt;"", COUNTIF(B$2:B151, B151), "")</f>
        <v>27</v>
      </c>
      <c r="D151" s="2" t="str">
        <f t="shared" si="8"/>
        <v>RH027</v>
      </c>
      <c r="E151" s="2" t="str">
        <f t="shared" si="7"/>
        <v>RH;MUIntOnl;0;</v>
      </c>
    </row>
    <row r="152" spans="1:5" x14ac:dyDescent="0.3">
      <c r="A152" s="1" t="s">
        <v>7</v>
      </c>
      <c r="B152" s="2" t="str">
        <f t="shared" si="6"/>
        <v/>
      </c>
      <c r="C152" s="2" t="str">
        <f>IF(B152&lt;&gt;"", COUNTIF(B$2:B152, B152), "")</f>
        <v/>
      </c>
      <c r="D152" s="2" t="str">
        <f t="shared" si="8"/>
        <v/>
      </c>
      <c r="E152" s="2" t="str">
        <f t="shared" si="7"/>
        <v/>
      </c>
    </row>
    <row r="153" spans="1:5" x14ac:dyDescent="0.3">
      <c r="A153" s="1" t="s">
        <v>81</v>
      </c>
      <c r="B153" s="2" t="str">
        <f t="shared" si="6"/>
        <v>SS</v>
      </c>
      <c r="C153" s="2">
        <f>IF(B153&lt;&gt;"", COUNTIF(B$2:B153, B153), "")</f>
        <v>6</v>
      </c>
      <c r="D153" s="2" t="str">
        <f t="shared" si="8"/>
        <v>SS006</v>
      </c>
      <c r="E153" s="2" t="str">
        <f t="shared" si="7"/>
        <v>SS;PeriodLabel;PeriodClass;Lon;StartYear;EndYear;CountryISO;SocialChange;ConnFam;ConnFriend;ConnCom;</v>
      </c>
    </row>
    <row r="154" spans="1:5" x14ac:dyDescent="0.3">
      <c r="A154" s="1" t="s">
        <v>70</v>
      </c>
      <c r="B154" s="2" t="str">
        <f t="shared" si="6"/>
        <v>PC</v>
      </c>
      <c r="C154" s="2">
        <f>IF(B154&lt;&gt;"", COUNTIF(B$2:B154, B154), "")</f>
        <v>1</v>
      </c>
      <c r="D154" s="2" t="str">
        <f t="shared" si="8"/>
        <v>PC001</v>
      </c>
      <c r="E154" s="2" t="str">
        <f t="shared" si="7"/>
        <v>PC;T01;Per01;2;;;USA;0;1;3;1;</v>
      </c>
    </row>
    <row r="155" spans="1:5" x14ac:dyDescent="0.3">
      <c r="A155" s="1" t="s">
        <v>71</v>
      </c>
      <c r="B155" s="2" t="str">
        <f t="shared" si="6"/>
        <v>PC</v>
      </c>
      <c r="C155" s="2">
        <f>IF(B155&lt;&gt;"", COUNTIF(B$2:B155, B155), "")</f>
        <v>2</v>
      </c>
      <c r="D155" s="2" t="str">
        <f t="shared" si="8"/>
        <v>PC002</v>
      </c>
      <c r="E155" s="2" t="str">
        <f t="shared" si="7"/>
        <v>PC;T02;Per02;1;;;CHN;2;2;4;1;</v>
      </c>
    </row>
    <row r="156" spans="1:5" x14ac:dyDescent="0.3">
      <c r="A156" s="1" t="s">
        <v>72</v>
      </c>
      <c r="B156" s="2" t="str">
        <f t="shared" si="6"/>
        <v>PC</v>
      </c>
      <c r="C156" s="2">
        <f>IF(B156&lt;&gt;"", COUNTIF(B$2:B156, B156), "")</f>
        <v>3</v>
      </c>
      <c r="D156" s="2" t="str">
        <f t="shared" si="8"/>
        <v>PC003</v>
      </c>
      <c r="E156" s="2" t="str">
        <f t="shared" si="7"/>
        <v>PC;T03;Per04;3;;;IND;2;4;4;0;</v>
      </c>
    </row>
    <row r="157" spans="1:5" x14ac:dyDescent="0.3">
      <c r="B157" s="2" t="str">
        <f t="shared" si="6"/>
        <v/>
      </c>
      <c r="C157" s="2" t="str">
        <f>IF(B157&lt;&gt;"", COUNTIF(B$2:B157, B157), "")</f>
        <v/>
      </c>
      <c r="D157" s="2" t="str">
        <f t="shared" si="8"/>
        <v/>
      </c>
      <c r="E157" s="2" t="str">
        <f t="shared" si="7"/>
        <v/>
      </c>
    </row>
    <row r="158" spans="1:5" x14ac:dyDescent="0.3">
      <c r="B158" s="2" t="str">
        <f t="shared" si="6"/>
        <v/>
      </c>
      <c r="C158" s="2" t="str">
        <f>IF(B158&lt;&gt;"", COUNTIF(B$2:B158, B158), "")</f>
        <v/>
      </c>
      <c r="D158" s="2" t="str">
        <f t="shared" si="8"/>
        <v/>
      </c>
      <c r="E158" s="2" t="str">
        <f t="shared" si="7"/>
        <v/>
      </c>
    </row>
    <row r="159" spans="1:5" x14ac:dyDescent="0.3">
      <c r="B159" s="2" t="str">
        <f t="shared" si="6"/>
        <v/>
      </c>
      <c r="C159" s="2" t="str">
        <f>IF(B159&lt;&gt;"", COUNTIF(B$2:B159, B159), "")</f>
        <v/>
      </c>
      <c r="D159" s="2" t="str">
        <f t="shared" si="8"/>
        <v/>
      </c>
      <c r="E159" s="2" t="str">
        <f t="shared" si="7"/>
        <v/>
      </c>
    </row>
    <row r="160" spans="1:5" x14ac:dyDescent="0.3">
      <c r="B160" s="2" t="str">
        <f t="shared" si="6"/>
        <v/>
      </c>
      <c r="C160" s="2" t="str">
        <f>IF(B160&lt;&gt;"", COUNTIF(B$2:B160, B160), "")</f>
        <v/>
      </c>
      <c r="D160" s="2" t="str">
        <f t="shared" si="8"/>
        <v/>
      </c>
      <c r="E160" s="2" t="str">
        <f t="shared" si="7"/>
        <v/>
      </c>
    </row>
    <row r="161" spans="1:5" x14ac:dyDescent="0.3">
      <c r="B161" s="2" t="str">
        <f t="shared" si="6"/>
        <v/>
      </c>
      <c r="C161" s="2" t="str">
        <f>IF(B161&lt;&gt;"", COUNTIF(B$2:B161, B161), "")</f>
        <v/>
      </c>
      <c r="D161" s="2" t="str">
        <f t="shared" si="8"/>
        <v/>
      </c>
      <c r="E161" s="2" t="str">
        <f t="shared" si="7"/>
        <v/>
      </c>
    </row>
    <row r="162" spans="1:5" x14ac:dyDescent="0.3">
      <c r="B162" s="2" t="str">
        <f t="shared" si="6"/>
        <v/>
      </c>
      <c r="C162" s="2" t="str">
        <f>IF(B162&lt;&gt;"", COUNTIF(B$2:B162, B162), "")</f>
        <v/>
      </c>
      <c r="D162" s="2" t="str">
        <f t="shared" si="8"/>
        <v/>
      </c>
      <c r="E162" s="2" t="str">
        <f t="shared" si="7"/>
        <v/>
      </c>
    </row>
    <row r="163" spans="1:5" x14ac:dyDescent="0.3">
      <c r="B163" s="2" t="str">
        <f t="shared" si="6"/>
        <v/>
      </c>
      <c r="C163" s="2" t="str">
        <f>IF(B163&lt;&gt;"", COUNTIF(B$2:B163, B163), "")</f>
        <v/>
      </c>
      <c r="D163" s="2" t="str">
        <f t="shared" si="8"/>
        <v/>
      </c>
      <c r="E163" s="2" t="str">
        <f t="shared" si="7"/>
        <v/>
      </c>
    </row>
    <row r="164" spans="1:5" x14ac:dyDescent="0.3">
      <c r="B164" s="2" t="str">
        <f t="shared" si="6"/>
        <v/>
      </c>
      <c r="C164" s="2" t="str">
        <f>IF(B164&lt;&gt;"", COUNTIF(B$2:B164, B164), "")</f>
        <v/>
      </c>
      <c r="D164" s="2" t="str">
        <f t="shared" si="8"/>
        <v/>
      </c>
      <c r="E164" s="2" t="str">
        <f t="shared" si="7"/>
        <v/>
      </c>
    </row>
    <row r="165" spans="1:5" x14ac:dyDescent="0.3">
      <c r="B165" s="2" t="str">
        <f t="shared" si="6"/>
        <v/>
      </c>
      <c r="C165" s="2" t="str">
        <f>IF(B165&lt;&gt;"", COUNTIF(B$2:B165, B165), "")</f>
        <v/>
      </c>
      <c r="D165" s="2" t="str">
        <f t="shared" si="8"/>
        <v/>
      </c>
      <c r="E165" s="2" t="str">
        <f t="shared" si="7"/>
        <v/>
      </c>
    </row>
    <row r="166" spans="1:5" x14ac:dyDescent="0.3">
      <c r="B166" s="2" t="str">
        <f t="shared" si="6"/>
        <v/>
      </c>
      <c r="C166" s="2" t="str">
        <f>IF(B166&lt;&gt;"", COUNTIF(B$2:B166, B166), "")</f>
        <v/>
      </c>
      <c r="D166" s="2" t="str">
        <f t="shared" si="8"/>
        <v/>
      </c>
      <c r="E166" s="2" t="str">
        <f t="shared" si="7"/>
        <v/>
      </c>
    </row>
    <row r="167" spans="1:5" x14ac:dyDescent="0.3">
      <c r="B167" s="2" t="str">
        <f t="shared" si="6"/>
        <v/>
      </c>
      <c r="C167" s="2" t="str">
        <f>IF(B167&lt;&gt;"", COUNTIF(B$2:B167, B167), "")</f>
        <v/>
      </c>
      <c r="D167" s="2" t="str">
        <f t="shared" si="8"/>
        <v/>
      </c>
      <c r="E167" s="2" t="str">
        <f t="shared" si="7"/>
        <v/>
      </c>
    </row>
    <row r="168" spans="1:5" x14ac:dyDescent="0.3">
      <c r="B168" s="2" t="str">
        <f t="shared" si="6"/>
        <v/>
      </c>
      <c r="C168" s="2" t="str">
        <f>IF(B168&lt;&gt;"", COUNTIF(B$2:B168, B168), "")</f>
        <v/>
      </c>
      <c r="D168" s="2" t="str">
        <f t="shared" si="8"/>
        <v/>
      </c>
      <c r="E168" s="2" t="str">
        <f t="shared" si="7"/>
        <v/>
      </c>
    </row>
    <row r="169" spans="1:5" x14ac:dyDescent="0.3">
      <c r="B169" s="2" t="str">
        <f t="shared" si="6"/>
        <v/>
      </c>
      <c r="C169" s="2" t="str">
        <f>IF(B169&lt;&gt;"", COUNTIF(B$2:B169, B169), "")</f>
        <v/>
      </c>
      <c r="D169" s="2" t="str">
        <f t="shared" si="8"/>
        <v/>
      </c>
      <c r="E169" s="2" t="str">
        <f t="shared" si="7"/>
        <v/>
      </c>
    </row>
    <row r="170" spans="1:5" x14ac:dyDescent="0.3">
      <c r="B170" s="2" t="str">
        <f t="shared" si="6"/>
        <v/>
      </c>
      <c r="C170" s="2" t="str">
        <f>IF(B170&lt;&gt;"", COUNTIF(B$2:B170, B170), "")</f>
        <v/>
      </c>
      <c r="D170" s="2" t="str">
        <f t="shared" si="8"/>
        <v/>
      </c>
      <c r="E170" s="2" t="str">
        <f t="shared" si="7"/>
        <v/>
      </c>
    </row>
    <row r="171" spans="1:5" x14ac:dyDescent="0.3">
      <c r="A171" s="1" t="s">
        <v>8</v>
      </c>
      <c r="B171" s="2" t="str">
        <f t="shared" si="6"/>
        <v/>
      </c>
      <c r="C171" s="2" t="str">
        <f>IF(B171&lt;&gt;"", COUNTIF(B$2:B171, B171), "")</f>
        <v/>
      </c>
      <c r="D171" s="2" t="str">
        <f t="shared" si="8"/>
        <v/>
      </c>
      <c r="E171" s="2" t="str">
        <f t="shared" si="7"/>
        <v/>
      </c>
    </row>
    <row r="172" spans="1:5" x14ac:dyDescent="0.3">
      <c r="A172" s="1" t="s">
        <v>82</v>
      </c>
      <c r="B172" s="2" t="str">
        <f t="shared" si="6"/>
        <v>SS</v>
      </c>
      <c r="C172" s="2">
        <f>IF(B172&lt;&gt;"", COUNTIF(B$2:B172, B172), "")</f>
        <v>7</v>
      </c>
      <c r="D172" s="2" t="str">
        <f t="shared" si="8"/>
        <v>SS007</v>
      </c>
      <c r="E172" s="2" t="str">
        <f t="shared" si="7"/>
        <v>SS;MyFriendLabel;MyFriendValue;</v>
      </c>
    </row>
    <row r="173" spans="1:5" x14ac:dyDescent="0.3">
      <c r="A173" s="1" t="s">
        <v>766</v>
      </c>
      <c r="B173" s="2" t="str">
        <f t="shared" si="6"/>
        <v>MF</v>
      </c>
      <c r="C173" s="2">
        <f>IF(B173&lt;&gt;"", COUNTIF(B$2:B173, B173), "")</f>
        <v>1</v>
      </c>
      <c r="D173" s="2" t="str">
        <f t="shared" si="8"/>
        <v>MF001</v>
      </c>
      <c r="E173" s="2" t="str">
        <f t="shared" si="7"/>
        <v>MF;FX_01;1;</v>
      </c>
    </row>
    <row r="174" spans="1:5" x14ac:dyDescent="0.3">
      <c r="A174" s="1" t="s">
        <v>767</v>
      </c>
      <c r="B174" s="2" t="str">
        <f t="shared" si="6"/>
        <v>MF</v>
      </c>
      <c r="C174" s="2">
        <f>IF(B174&lt;&gt;"", COUNTIF(B$2:B174, B174), "")</f>
        <v>2</v>
      </c>
      <c r="D174" s="2" t="str">
        <f t="shared" si="8"/>
        <v>MF002</v>
      </c>
      <c r="E174" s="2" t="str">
        <f t="shared" si="7"/>
        <v>MF;FX_02;2;</v>
      </c>
    </row>
    <row r="175" spans="1:5" x14ac:dyDescent="0.3">
      <c r="A175" s="1" t="s">
        <v>768</v>
      </c>
      <c r="B175" s="2" t="str">
        <f t="shared" si="6"/>
        <v>MF</v>
      </c>
      <c r="C175" s="2">
        <f>IF(B175&lt;&gt;"", COUNTIF(B$2:B175, B175), "")</f>
        <v>3</v>
      </c>
      <c r="D175" s="2" t="str">
        <f t="shared" si="8"/>
        <v>MF003</v>
      </c>
      <c r="E175" s="2" t="str">
        <f t="shared" si="7"/>
        <v>MF;FX_03;2;</v>
      </c>
    </row>
    <row r="176" spans="1:5" x14ac:dyDescent="0.3">
      <c r="A176" s="1" t="s">
        <v>769</v>
      </c>
      <c r="B176" s="2" t="str">
        <f t="shared" si="6"/>
        <v>MF</v>
      </c>
      <c r="C176" s="2">
        <f>IF(B176&lt;&gt;"", COUNTIF(B$2:B176, B176), "")</f>
        <v>4</v>
      </c>
      <c r="D176" s="2" t="str">
        <f t="shared" si="8"/>
        <v>MF004</v>
      </c>
      <c r="E176" s="2" t="str">
        <f t="shared" si="7"/>
        <v>MF;FX_04;3;</v>
      </c>
    </row>
    <row r="177" spans="1:5" x14ac:dyDescent="0.3">
      <c r="A177" s="1" t="s">
        <v>770</v>
      </c>
      <c r="B177" s="2" t="str">
        <f t="shared" si="6"/>
        <v>MF</v>
      </c>
      <c r="C177" s="2">
        <f>IF(B177&lt;&gt;"", COUNTIF(B$2:B177, B177), "")</f>
        <v>5</v>
      </c>
      <c r="D177" s="2" t="str">
        <f t="shared" si="8"/>
        <v>MF005</v>
      </c>
      <c r="E177" s="2" t="str">
        <f t="shared" si="7"/>
        <v>MF;FX_05;3;</v>
      </c>
    </row>
    <row r="178" spans="1:5" x14ac:dyDescent="0.3">
      <c r="A178" s="1" t="s">
        <v>771</v>
      </c>
      <c r="B178" s="2" t="str">
        <f t="shared" si="6"/>
        <v>MF</v>
      </c>
      <c r="C178" s="2">
        <f>IF(B178&lt;&gt;"", COUNTIF(B$2:B178, B178), "")</f>
        <v>6</v>
      </c>
      <c r="D178" s="2" t="str">
        <f t="shared" si="8"/>
        <v>MF006</v>
      </c>
      <c r="E178" s="2" t="str">
        <f t="shared" si="7"/>
        <v>MF;FX_06;2;</v>
      </c>
    </row>
    <row r="179" spans="1:5" x14ac:dyDescent="0.3">
      <c r="A179" s="1" t="s">
        <v>772</v>
      </c>
      <c r="B179" s="2" t="str">
        <f t="shared" si="6"/>
        <v>MF</v>
      </c>
      <c r="C179" s="2">
        <f>IF(B179&lt;&gt;"", COUNTIF(B$2:B179, B179), "")</f>
        <v>7</v>
      </c>
      <c r="D179" s="2" t="str">
        <f t="shared" si="8"/>
        <v>MF007</v>
      </c>
      <c r="E179" s="2" t="str">
        <f t="shared" si="7"/>
        <v>MF;FX_07;4;</v>
      </c>
    </row>
    <row r="180" spans="1:5" x14ac:dyDescent="0.3">
      <c r="A180" s="1" t="s">
        <v>773</v>
      </c>
      <c r="B180" s="2" t="str">
        <f t="shared" si="6"/>
        <v>MF</v>
      </c>
      <c r="C180" s="2">
        <f>IF(B180&lt;&gt;"", COUNTIF(B$2:B180, B180), "")</f>
        <v>8</v>
      </c>
      <c r="D180" s="2" t="str">
        <f t="shared" si="8"/>
        <v>MF008</v>
      </c>
      <c r="E180" s="2" t="str">
        <f t="shared" si="7"/>
        <v>MF;FX_08;3;</v>
      </c>
    </row>
    <row r="181" spans="1:5" x14ac:dyDescent="0.3">
      <c r="A181" s="1" t="s">
        <v>774</v>
      </c>
      <c r="B181" s="2" t="str">
        <f t="shared" si="6"/>
        <v>MF</v>
      </c>
      <c r="C181" s="2">
        <f>IF(B181&lt;&gt;"", COUNTIF(B$2:B181, B181), "")</f>
        <v>9</v>
      </c>
      <c r="D181" s="2" t="str">
        <f t="shared" si="8"/>
        <v>MF009</v>
      </c>
      <c r="E181" s="2" t="str">
        <f t="shared" si="7"/>
        <v>MF;FX_09;2;</v>
      </c>
    </row>
    <row r="182" spans="1:5" x14ac:dyDescent="0.3">
      <c r="A182" s="1" t="s">
        <v>775</v>
      </c>
      <c r="B182" s="2" t="str">
        <f t="shared" si="6"/>
        <v>MF</v>
      </c>
      <c r="C182" s="2">
        <f>IF(B182&lt;&gt;"", COUNTIF(B$2:B182, B182), "")</f>
        <v>10</v>
      </c>
      <c r="D182" s="2" t="str">
        <f t="shared" si="8"/>
        <v>MF010</v>
      </c>
      <c r="E182" s="2" t="str">
        <f t="shared" si="7"/>
        <v>MF;FX_10;2;</v>
      </c>
    </row>
    <row r="183" spans="1:5" x14ac:dyDescent="0.3">
      <c r="A183" s="1" t="s">
        <v>776</v>
      </c>
      <c r="B183" s="2" t="str">
        <f t="shared" si="6"/>
        <v>MF</v>
      </c>
      <c r="C183" s="2">
        <f>IF(B183&lt;&gt;"", COUNTIF(B$2:B183, B183), "")</f>
        <v>11</v>
      </c>
      <c r="D183" s="2" t="str">
        <f t="shared" si="8"/>
        <v>MF011</v>
      </c>
      <c r="E183" s="2" t="str">
        <f t="shared" si="7"/>
        <v>MF;FX_11;1;</v>
      </c>
    </row>
    <row r="184" spans="1:5" x14ac:dyDescent="0.3">
      <c r="A184" s="1" t="s">
        <v>777</v>
      </c>
      <c r="B184" s="2" t="str">
        <f t="shared" si="6"/>
        <v>MF</v>
      </c>
      <c r="C184" s="2">
        <f>IF(B184&lt;&gt;"", COUNTIF(B$2:B184, B184), "")</f>
        <v>12</v>
      </c>
      <c r="D184" s="2" t="str">
        <f t="shared" si="8"/>
        <v>MF012</v>
      </c>
      <c r="E184" s="2" t="str">
        <f t="shared" si="7"/>
        <v>MF;FX_12;3;</v>
      </c>
    </row>
    <row r="185" spans="1:5" x14ac:dyDescent="0.3">
      <c r="A185" s="1" t="s">
        <v>778</v>
      </c>
      <c r="B185" s="2" t="str">
        <f t="shared" si="6"/>
        <v>MF</v>
      </c>
      <c r="C185" s="2">
        <f>IF(B185&lt;&gt;"", COUNTIF(B$2:B185, B185), "")</f>
        <v>13</v>
      </c>
      <c r="D185" s="2" t="str">
        <f t="shared" si="8"/>
        <v>MF013</v>
      </c>
      <c r="E185" s="2" t="str">
        <f t="shared" si="7"/>
        <v>MF;FX_13;3;</v>
      </c>
    </row>
    <row r="186" spans="1:5" x14ac:dyDescent="0.3">
      <c r="A186" s="1" t="s">
        <v>779</v>
      </c>
      <c r="B186" s="2" t="str">
        <f t="shared" si="6"/>
        <v>MF</v>
      </c>
      <c r="C186" s="2">
        <f>IF(B186&lt;&gt;"", COUNTIF(B$2:B186, B186), "")</f>
        <v>14</v>
      </c>
      <c r="D186" s="2" t="str">
        <f t="shared" si="8"/>
        <v>MF014</v>
      </c>
      <c r="E186" s="2" t="str">
        <f t="shared" si="7"/>
        <v>MF;FX_14;2;</v>
      </c>
    </row>
    <row r="187" spans="1:5" x14ac:dyDescent="0.3">
      <c r="A187" s="1" t="s">
        <v>780</v>
      </c>
      <c r="B187" s="2" t="str">
        <f t="shared" si="6"/>
        <v>MF</v>
      </c>
      <c r="C187" s="2">
        <f>IF(B187&lt;&gt;"", COUNTIF(B$2:B187, B187), "")</f>
        <v>15</v>
      </c>
      <c r="D187" s="2" t="str">
        <f t="shared" si="8"/>
        <v>MF015</v>
      </c>
      <c r="E187" s="2" t="str">
        <f t="shared" si="7"/>
        <v>MF;FX_15;2;</v>
      </c>
    </row>
    <row r="188" spans="1:5" x14ac:dyDescent="0.3">
      <c r="A188" s="1" t="s">
        <v>781</v>
      </c>
      <c r="B188" s="2" t="str">
        <f t="shared" si="6"/>
        <v>MF</v>
      </c>
      <c r="C188" s="2">
        <f>IF(B188&lt;&gt;"", COUNTIF(B$2:B188, B188), "")</f>
        <v>16</v>
      </c>
      <c r="D188" s="2" t="str">
        <f t="shared" si="8"/>
        <v>MF016</v>
      </c>
      <c r="E188" s="2" t="str">
        <f t="shared" si="7"/>
        <v>MF;FX_16;2;</v>
      </c>
    </row>
    <row r="189" spans="1:5" x14ac:dyDescent="0.3">
      <c r="A189" s="1" t="s">
        <v>73</v>
      </c>
      <c r="B189" s="2" t="str">
        <f t="shared" si="6"/>
        <v>MF</v>
      </c>
      <c r="C189" s="2">
        <f>IF(B189&lt;&gt;"", COUNTIF(B$2:B189, B189), "")</f>
        <v>17</v>
      </c>
      <c r="D189" s="2" t="str">
        <f t="shared" si="8"/>
        <v>MF017</v>
      </c>
      <c r="E189" s="2" t="str">
        <f t="shared" si="7"/>
        <v>MF;FX_17;0;</v>
      </c>
    </row>
    <row r="190" spans="1:5" x14ac:dyDescent="0.3">
      <c r="A190" s="1" t="s">
        <v>782</v>
      </c>
      <c r="B190" s="2" t="str">
        <f t="shared" si="6"/>
        <v>MF</v>
      </c>
      <c r="C190" s="2">
        <f>IF(B190&lt;&gt;"", COUNTIF(B$2:B190, B190), "")</f>
        <v>18</v>
      </c>
      <c r="D190" s="2" t="str">
        <f t="shared" si="8"/>
        <v>MF018</v>
      </c>
      <c r="E190" s="2" t="str">
        <f t="shared" si="7"/>
        <v>MF;FX_18;3;</v>
      </c>
    </row>
    <row r="191" spans="1:5" x14ac:dyDescent="0.3">
      <c r="A191" s="1" t="s">
        <v>783</v>
      </c>
      <c r="B191" s="2" t="str">
        <f t="shared" si="6"/>
        <v>MF</v>
      </c>
      <c r="C191" s="2">
        <f>IF(B191&lt;&gt;"", COUNTIF(B$2:B191, B191), "")</f>
        <v>19</v>
      </c>
      <c r="D191" s="2" t="str">
        <f t="shared" si="8"/>
        <v>MF019</v>
      </c>
      <c r="E191" s="2" t="str">
        <f t="shared" si="7"/>
        <v>MF;FX_19;1;</v>
      </c>
    </row>
    <row r="192" spans="1:5" x14ac:dyDescent="0.3">
      <c r="A192" s="1" t="s">
        <v>784</v>
      </c>
      <c r="B192" s="2" t="str">
        <f t="shared" si="6"/>
        <v>MF</v>
      </c>
      <c r="C192" s="2">
        <f>IF(B192&lt;&gt;"", COUNTIF(B$2:B192, B192), "")</f>
        <v>20</v>
      </c>
      <c r="D192" s="2" t="str">
        <f t="shared" si="8"/>
        <v>MF020</v>
      </c>
      <c r="E192" s="2" t="str">
        <f t="shared" si="7"/>
        <v>MF;FX_20;1;</v>
      </c>
    </row>
    <row r="193" spans="1:5" x14ac:dyDescent="0.3">
      <c r="A193" s="1" t="s">
        <v>785</v>
      </c>
      <c r="B193" s="2" t="str">
        <f t="shared" si="6"/>
        <v>MF</v>
      </c>
      <c r="C193" s="2">
        <f>IF(B193&lt;&gt;"", COUNTIF(B$2:B193, B193), "")</f>
        <v>21</v>
      </c>
      <c r="D193" s="2" t="str">
        <f t="shared" si="8"/>
        <v>MF021</v>
      </c>
      <c r="E193" s="2" t="str">
        <f t="shared" si="7"/>
        <v>MF;FX_21;1;</v>
      </c>
    </row>
    <row r="194" spans="1:5" x14ac:dyDescent="0.3">
      <c r="A194" s="1" t="s">
        <v>786</v>
      </c>
      <c r="B194" s="2" t="str">
        <f t="shared" ref="B194:B257" si="9">IF(MID(A194,3,1)=";", LEFT(A194,2), "")</f>
        <v>MF</v>
      </c>
      <c r="C194" s="2">
        <f>IF(B194&lt;&gt;"", COUNTIF(B$2:B194, B194), "")</f>
        <v>22</v>
      </c>
      <c r="D194" s="2" t="str">
        <f t="shared" si="8"/>
        <v>MF022</v>
      </c>
      <c r="E194" s="2" t="str">
        <f t="shared" ref="E194:E257" si="10">IF(B194&lt;&gt;"",A194,"")</f>
        <v>MF;FX_22;3;</v>
      </c>
    </row>
    <row r="195" spans="1:5" x14ac:dyDescent="0.3">
      <c r="A195" s="1" t="s">
        <v>787</v>
      </c>
      <c r="B195" s="2" t="str">
        <f t="shared" si="9"/>
        <v>MF</v>
      </c>
      <c r="C195" s="2">
        <f>IF(B195&lt;&gt;"", COUNTIF(B$2:B195, B195), "")</f>
        <v>23</v>
      </c>
      <c r="D195" s="2" t="str">
        <f t="shared" ref="D195:D258" si="11">IF(B195&lt;&gt;"", B195 &amp; TEXT(C195, "000"), "")</f>
        <v>MF023</v>
      </c>
      <c r="E195" s="2" t="str">
        <f t="shared" si="10"/>
        <v>MF;FX_23;2;</v>
      </c>
    </row>
    <row r="196" spans="1:5" x14ac:dyDescent="0.3">
      <c r="A196" s="1" t="s">
        <v>788</v>
      </c>
      <c r="B196" s="2" t="str">
        <f t="shared" si="9"/>
        <v>MF</v>
      </c>
      <c r="C196" s="2">
        <f>IF(B196&lt;&gt;"", COUNTIF(B$2:B196, B196), "")</f>
        <v>24</v>
      </c>
      <c r="D196" s="2" t="str">
        <f t="shared" si="11"/>
        <v>MF024</v>
      </c>
      <c r="E196" s="2" t="str">
        <f t="shared" si="10"/>
        <v>MF;FX_24;2;</v>
      </c>
    </row>
    <row r="197" spans="1:5" x14ac:dyDescent="0.3">
      <c r="A197" s="1" t="s">
        <v>789</v>
      </c>
      <c r="B197" s="2" t="str">
        <f t="shared" si="9"/>
        <v>MF</v>
      </c>
      <c r="C197" s="2">
        <f>IF(B197&lt;&gt;"", COUNTIF(B$2:B197, B197), "")</f>
        <v>25</v>
      </c>
      <c r="D197" s="2" t="str">
        <f t="shared" si="11"/>
        <v>MF025</v>
      </c>
      <c r="E197" s="2" t="str">
        <f t="shared" si="10"/>
        <v>MF;FX_25;3;</v>
      </c>
    </row>
    <row r="198" spans="1:5" x14ac:dyDescent="0.3">
      <c r="A198" s="1" t="s">
        <v>790</v>
      </c>
      <c r="B198" s="2" t="str">
        <f t="shared" si="9"/>
        <v>MF</v>
      </c>
      <c r="C198" s="2">
        <f>IF(B198&lt;&gt;"", COUNTIF(B$2:B198, B198), "")</f>
        <v>26</v>
      </c>
      <c r="D198" s="2" t="str">
        <f t="shared" si="11"/>
        <v>MF026</v>
      </c>
      <c r="E198" s="2" t="str">
        <f t="shared" si="10"/>
        <v>MF;FX_26;2;</v>
      </c>
    </row>
    <row r="199" spans="1:5" x14ac:dyDescent="0.3">
      <c r="A199" s="1" t="s">
        <v>791</v>
      </c>
      <c r="B199" s="2" t="str">
        <f t="shared" si="9"/>
        <v>MF</v>
      </c>
      <c r="C199" s="2">
        <f>IF(B199&lt;&gt;"", COUNTIF(B$2:B199, B199), "")</f>
        <v>27</v>
      </c>
      <c r="D199" s="2" t="str">
        <f t="shared" si="11"/>
        <v>MF027</v>
      </c>
      <c r="E199" s="2" t="str">
        <f t="shared" si="10"/>
        <v>MF;FX_27;1;</v>
      </c>
    </row>
    <row r="200" spans="1:5" x14ac:dyDescent="0.3">
      <c r="A200" s="1" t="s">
        <v>792</v>
      </c>
      <c r="B200" s="2" t="str">
        <f t="shared" si="9"/>
        <v>MF</v>
      </c>
      <c r="C200" s="2">
        <f>IF(B200&lt;&gt;"", COUNTIF(B$2:B200, B200), "")</f>
        <v>28</v>
      </c>
      <c r="D200" s="2" t="str">
        <f t="shared" si="11"/>
        <v>MF028</v>
      </c>
      <c r="E200" s="2" t="str">
        <f t="shared" si="10"/>
        <v>MF;FX_28;1;</v>
      </c>
    </row>
    <row r="201" spans="1:5" x14ac:dyDescent="0.3">
      <c r="A201" s="1" t="s">
        <v>793</v>
      </c>
      <c r="B201" s="2" t="str">
        <f t="shared" si="9"/>
        <v>MF</v>
      </c>
      <c r="C201" s="2">
        <f>IF(B201&lt;&gt;"", COUNTIF(B$2:B201, B201), "")</f>
        <v>29</v>
      </c>
      <c r="D201" s="2" t="str">
        <f t="shared" si="11"/>
        <v>MF029</v>
      </c>
      <c r="E201" s="2" t="str">
        <f t="shared" si="10"/>
        <v>MF;FX_29;1;</v>
      </c>
    </row>
    <row r="202" spans="1:5" x14ac:dyDescent="0.3">
      <c r="A202" s="1" t="s">
        <v>794</v>
      </c>
      <c r="B202" s="2" t="str">
        <f t="shared" si="9"/>
        <v>MF</v>
      </c>
      <c r="C202" s="2">
        <f>IF(B202&lt;&gt;"", COUNTIF(B$2:B202, B202), "")</f>
        <v>30</v>
      </c>
      <c r="D202" s="2" t="str">
        <f t="shared" si="11"/>
        <v>MF030</v>
      </c>
      <c r="E202" s="2" t="str">
        <f t="shared" si="10"/>
        <v>MF;FX_30;1;</v>
      </c>
    </row>
    <row r="203" spans="1:5" x14ac:dyDescent="0.3">
      <c r="A203" s="1" t="s">
        <v>795</v>
      </c>
      <c r="B203" s="2" t="str">
        <f t="shared" si="9"/>
        <v>MF</v>
      </c>
      <c r="C203" s="2">
        <f>IF(B203&lt;&gt;"", COUNTIF(B$2:B203, B203), "")</f>
        <v>31</v>
      </c>
      <c r="D203" s="2" t="str">
        <f t="shared" si="11"/>
        <v>MF031</v>
      </c>
      <c r="E203" s="2" t="str">
        <f t="shared" si="10"/>
        <v>MF;FX_31;2;</v>
      </c>
    </row>
    <row r="204" spans="1:5" x14ac:dyDescent="0.3">
      <c r="A204" s="1" t="s">
        <v>796</v>
      </c>
      <c r="B204" s="2" t="str">
        <f t="shared" si="9"/>
        <v>MF</v>
      </c>
      <c r="C204" s="2">
        <f>IF(B204&lt;&gt;"", COUNTIF(B$2:B204, B204), "")</f>
        <v>32</v>
      </c>
      <c r="D204" s="2" t="str">
        <f t="shared" si="11"/>
        <v>MF032</v>
      </c>
      <c r="E204" s="2" t="str">
        <f t="shared" si="10"/>
        <v>MF;FX_32;2;</v>
      </c>
    </row>
    <row r="205" spans="1:5" x14ac:dyDescent="0.3">
      <c r="A205" s="1" t="s">
        <v>797</v>
      </c>
      <c r="B205" s="2" t="str">
        <f t="shared" si="9"/>
        <v>MF</v>
      </c>
      <c r="C205" s="2">
        <f>IF(B205&lt;&gt;"", COUNTIF(B$2:B205, B205), "")</f>
        <v>33</v>
      </c>
      <c r="D205" s="2" t="str">
        <f t="shared" si="11"/>
        <v>MF033</v>
      </c>
      <c r="E205" s="2" t="str">
        <f t="shared" si="10"/>
        <v>MF;FX_33;3;</v>
      </c>
    </row>
    <row r="206" spans="1:5" x14ac:dyDescent="0.3">
      <c r="A206" s="1" t="s">
        <v>798</v>
      </c>
      <c r="B206" s="2" t="str">
        <f t="shared" si="9"/>
        <v>MF</v>
      </c>
      <c r="C206" s="2">
        <f>IF(B206&lt;&gt;"", COUNTIF(B$2:B206, B206), "")</f>
        <v>34</v>
      </c>
      <c r="D206" s="2" t="str">
        <f t="shared" si="11"/>
        <v>MF034</v>
      </c>
      <c r="E206" s="2" t="str">
        <f t="shared" si="10"/>
        <v>MF;FX_34;3;</v>
      </c>
    </row>
    <row r="207" spans="1:5" x14ac:dyDescent="0.3">
      <c r="A207" s="1" t="s">
        <v>799</v>
      </c>
      <c r="B207" s="2" t="str">
        <f t="shared" si="9"/>
        <v>MF</v>
      </c>
      <c r="C207" s="2">
        <f>IF(B207&lt;&gt;"", COUNTIF(B$2:B207, B207), "")</f>
        <v>35</v>
      </c>
      <c r="D207" s="2" t="str">
        <f t="shared" si="11"/>
        <v>MF035</v>
      </c>
      <c r="E207" s="2" t="str">
        <f t="shared" si="10"/>
        <v>MF;FX_35;1;</v>
      </c>
    </row>
    <row r="208" spans="1:5" x14ac:dyDescent="0.3">
      <c r="A208" s="1" t="s">
        <v>800</v>
      </c>
      <c r="B208" s="2" t="str">
        <f t="shared" si="9"/>
        <v>MF</v>
      </c>
      <c r="C208" s="2">
        <f>IF(B208&lt;&gt;"", COUNTIF(B$2:B208, B208), "")</f>
        <v>36</v>
      </c>
      <c r="D208" s="2" t="str">
        <f t="shared" si="11"/>
        <v>MF036</v>
      </c>
      <c r="E208" s="2" t="str">
        <f t="shared" si="10"/>
        <v>MF;FX_36;2;</v>
      </c>
    </row>
    <row r="209" spans="1:5" x14ac:dyDescent="0.3">
      <c r="A209" s="1" t="s">
        <v>801</v>
      </c>
      <c r="B209" s="2" t="str">
        <f t="shared" si="9"/>
        <v>MF</v>
      </c>
      <c r="C209" s="2">
        <f>IF(B209&lt;&gt;"", COUNTIF(B$2:B209, B209), "")</f>
        <v>37</v>
      </c>
      <c r="D209" s="2" t="str">
        <f t="shared" si="11"/>
        <v>MF037</v>
      </c>
      <c r="E209" s="2" t="str">
        <f t="shared" si="10"/>
        <v>MF;FX_37;3;</v>
      </c>
    </row>
    <row r="210" spans="1:5" x14ac:dyDescent="0.3">
      <c r="A210" s="1" t="s">
        <v>802</v>
      </c>
      <c r="B210" s="2" t="str">
        <f t="shared" si="9"/>
        <v>MF</v>
      </c>
      <c r="C210" s="2">
        <f>IF(B210&lt;&gt;"", COUNTIF(B$2:B210, B210), "")</f>
        <v>38</v>
      </c>
      <c r="D210" s="2" t="str">
        <f t="shared" si="11"/>
        <v>MF038</v>
      </c>
      <c r="E210" s="2" t="str">
        <f t="shared" si="10"/>
        <v>MF;FX_38;2;</v>
      </c>
    </row>
    <row r="211" spans="1:5" x14ac:dyDescent="0.3">
      <c r="A211" s="1" t="s">
        <v>803</v>
      </c>
      <c r="B211" s="2" t="str">
        <f t="shared" si="9"/>
        <v>MF</v>
      </c>
      <c r="C211" s="2">
        <f>IF(B211&lt;&gt;"", COUNTIF(B$2:B211, B211), "")</f>
        <v>39</v>
      </c>
      <c r="D211" s="2" t="str">
        <f t="shared" si="11"/>
        <v>MF039</v>
      </c>
      <c r="E211" s="2" t="str">
        <f t="shared" si="10"/>
        <v>MF;FX_39;1;</v>
      </c>
    </row>
    <row r="212" spans="1:5" x14ac:dyDescent="0.3">
      <c r="A212" s="1" t="s">
        <v>804</v>
      </c>
      <c r="B212" s="2" t="str">
        <f t="shared" si="9"/>
        <v>MF</v>
      </c>
      <c r="C212" s="2">
        <f>IF(B212&lt;&gt;"", COUNTIF(B$2:B212, B212), "")</f>
        <v>40</v>
      </c>
      <c r="D212" s="2" t="str">
        <f t="shared" si="11"/>
        <v>MF040</v>
      </c>
      <c r="E212" s="2" t="str">
        <f t="shared" si="10"/>
        <v>MF;FX_40;1;</v>
      </c>
    </row>
    <row r="213" spans="1:5" x14ac:dyDescent="0.3">
      <c r="A213" s="1" t="s">
        <v>805</v>
      </c>
      <c r="B213" s="2" t="str">
        <f t="shared" si="9"/>
        <v>MF</v>
      </c>
      <c r="C213" s="2">
        <f>IF(B213&lt;&gt;"", COUNTIF(B$2:B213, B213), "")</f>
        <v>41</v>
      </c>
      <c r="D213" s="2" t="str">
        <f t="shared" si="11"/>
        <v>MF041</v>
      </c>
      <c r="E213" s="2" t="str">
        <f t="shared" si="10"/>
        <v>MF;FX_41;2;</v>
      </c>
    </row>
    <row r="214" spans="1:5" x14ac:dyDescent="0.3">
      <c r="A214" s="1" t="s">
        <v>806</v>
      </c>
      <c r="B214" s="2" t="str">
        <f t="shared" si="9"/>
        <v>MF</v>
      </c>
      <c r="C214" s="2">
        <f>IF(B214&lt;&gt;"", COUNTIF(B$2:B214, B214), "")</f>
        <v>42</v>
      </c>
      <c r="D214" s="2" t="str">
        <f t="shared" si="11"/>
        <v>MF042</v>
      </c>
      <c r="E214" s="2" t="str">
        <f t="shared" si="10"/>
        <v>MF;FX_42;2;</v>
      </c>
    </row>
    <row r="215" spans="1:5" x14ac:dyDescent="0.3">
      <c r="A215" s="1" t="s">
        <v>807</v>
      </c>
      <c r="B215" s="2" t="str">
        <f t="shared" si="9"/>
        <v>MF</v>
      </c>
      <c r="C215" s="2">
        <f>IF(B215&lt;&gt;"", COUNTIF(B$2:B215, B215), "")</f>
        <v>43</v>
      </c>
      <c r="D215" s="2" t="str">
        <f t="shared" si="11"/>
        <v>MF043</v>
      </c>
      <c r="E215" s="2" t="str">
        <f t="shared" si="10"/>
        <v>MF;FX_43;2;</v>
      </c>
    </row>
    <row r="216" spans="1:5" x14ac:dyDescent="0.3">
      <c r="A216" s="1" t="s">
        <v>808</v>
      </c>
      <c r="B216" s="2" t="str">
        <f t="shared" si="9"/>
        <v>MF</v>
      </c>
      <c r="C216" s="2">
        <f>IF(B216&lt;&gt;"", COUNTIF(B$2:B216, B216), "")</f>
        <v>44</v>
      </c>
      <c r="D216" s="2" t="str">
        <f t="shared" si="11"/>
        <v>MF044</v>
      </c>
      <c r="E216" s="2" t="str">
        <f t="shared" si="10"/>
        <v>MF;FX_44;2;</v>
      </c>
    </row>
    <row r="217" spans="1:5" x14ac:dyDescent="0.3">
      <c r="A217" s="1" t="s">
        <v>809</v>
      </c>
      <c r="B217" s="2" t="str">
        <f t="shared" si="9"/>
        <v>MF</v>
      </c>
      <c r="C217" s="2">
        <f>IF(B217&lt;&gt;"", COUNTIF(B$2:B217, B217), "")</f>
        <v>45</v>
      </c>
      <c r="D217" s="2" t="str">
        <f t="shared" si="11"/>
        <v>MF045</v>
      </c>
      <c r="E217" s="2" t="str">
        <f t="shared" si="10"/>
        <v>MF;FX_45;3;</v>
      </c>
    </row>
    <row r="218" spans="1:5" x14ac:dyDescent="0.3">
      <c r="A218" s="1" t="s">
        <v>810</v>
      </c>
      <c r="B218" s="2" t="str">
        <f t="shared" si="9"/>
        <v>MF</v>
      </c>
      <c r="C218" s="2">
        <f>IF(B218&lt;&gt;"", COUNTIF(B$2:B218, B218), "")</f>
        <v>46</v>
      </c>
      <c r="D218" s="2" t="str">
        <f t="shared" si="11"/>
        <v>MF046</v>
      </c>
      <c r="E218" s="2" t="str">
        <f t="shared" si="10"/>
        <v>MF;FX_46;2;</v>
      </c>
    </row>
    <row r="219" spans="1:5" x14ac:dyDescent="0.3">
      <c r="A219" s="1" t="s">
        <v>811</v>
      </c>
      <c r="B219" s="2" t="str">
        <f t="shared" si="9"/>
        <v>MF</v>
      </c>
      <c r="C219" s="2">
        <f>IF(B219&lt;&gt;"", COUNTIF(B$2:B219, B219), "")</f>
        <v>47</v>
      </c>
      <c r="D219" s="2" t="str">
        <f t="shared" si="11"/>
        <v>MF047</v>
      </c>
      <c r="E219" s="2" t="str">
        <f t="shared" si="10"/>
        <v>MF;FX_47;2;</v>
      </c>
    </row>
    <row r="220" spans="1:5" x14ac:dyDescent="0.3">
      <c r="A220" s="1" t="s">
        <v>812</v>
      </c>
      <c r="B220" s="2" t="str">
        <f t="shared" si="9"/>
        <v>MF</v>
      </c>
      <c r="C220" s="2">
        <f>IF(B220&lt;&gt;"", COUNTIF(B$2:B220, B220), "")</f>
        <v>48</v>
      </c>
      <c r="D220" s="2" t="str">
        <f t="shared" si="11"/>
        <v>MF048</v>
      </c>
      <c r="E220" s="2" t="str">
        <f t="shared" si="10"/>
        <v>MF;FX_48;3;</v>
      </c>
    </row>
    <row r="221" spans="1:5" x14ac:dyDescent="0.3">
      <c r="A221" s="1" t="s">
        <v>813</v>
      </c>
      <c r="B221" s="2" t="str">
        <f t="shared" si="9"/>
        <v>MF</v>
      </c>
      <c r="C221" s="2">
        <f>IF(B221&lt;&gt;"", COUNTIF(B$2:B221, B221), "")</f>
        <v>49</v>
      </c>
      <c r="D221" s="2" t="str">
        <f t="shared" si="11"/>
        <v>MF049</v>
      </c>
      <c r="E221" s="2" t="str">
        <f t="shared" si="10"/>
        <v>MF;FX_49;3;</v>
      </c>
    </row>
    <row r="222" spans="1:5" x14ac:dyDescent="0.3">
      <c r="A222" s="1" t="s">
        <v>814</v>
      </c>
      <c r="B222" s="2" t="str">
        <f t="shared" si="9"/>
        <v>MF</v>
      </c>
      <c r="C222" s="2">
        <f>IF(B222&lt;&gt;"", COUNTIF(B$2:B222, B222), "")</f>
        <v>50</v>
      </c>
      <c r="D222" s="2" t="str">
        <f t="shared" si="11"/>
        <v>MF050</v>
      </c>
      <c r="E222" s="2" t="str">
        <f t="shared" si="10"/>
        <v>MF;FX_50;2;</v>
      </c>
    </row>
    <row r="223" spans="1:5" x14ac:dyDescent="0.3">
      <c r="B223" s="2" t="str">
        <f t="shared" si="9"/>
        <v/>
      </c>
      <c r="C223" s="2" t="str">
        <f>IF(B223&lt;&gt;"", COUNTIF(B$2:B223, B223), "")</f>
        <v/>
      </c>
      <c r="D223" s="2" t="str">
        <f t="shared" si="11"/>
        <v/>
      </c>
      <c r="E223" s="2" t="str">
        <f t="shared" si="10"/>
        <v/>
      </c>
    </row>
    <row r="224" spans="1:5" x14ac:dyDescent="0.3">
      <c r="A224" s="1" t="s">
        <v>9</v>
      </c>
      <c r="B224" s="2" t="str">
        <f t="shared" si="9"/>
        <v/>
      </c>
      <c r="C224" s="2" t="str">
        <f>IF(B224&lt;&gt;"", COUNTIF(B$2:B224, B224), "")</f>
        <v/>
      </c>
      <c r="D224" s="2" t="str">
        <f t="shared" si="11"/>
        <v/>
      </c>
      <c r="E224" s="2" t="str">
        <f t="shared" si="10"/>
        <v/>
      </c>
    </row>
    <row r="225" spans="1:5" x14ac:dyDescent="0.3">
      <c r="A225" s="1" t="s">
        <v>90</v>
      </c>
      <c r="B225" s="2" t="str">
        <f t="shared" si="9"/>
        <v>SS</v>
      </c>
      <c r="C225" s="2">
        <f>IF(B225&lt;&gt;"", COUNTIF(B$2:B225, B225), "")</f>
        <v>8</v>
      </c>
      <c r="D225" s="2" t="str">
        <f t="shared" si="11"/>
        <v>SS008</v>
      </c>
      <c r="E225" s="2" t="str">
        <f t="shared" si="10"/>
        <v>SS;IasFriendLabel;IasFriendValue;</v>
      </c>
    </row>
    <row r="226" spans="1:5" x14ac:dyDescent="0.3">
      <c r="A226" s="1" t="s">
        <v>815</v>
      </c>
      <c r="B226" s="2" t="str">
        <f t="shared" si="9"/>
        <v>IF</v>
      </c>
      <c r="C226" s="2">
        <f>IF(B226&lt;&gt;"", COUNTIF(B$2:B226, B226), "")</f>
        <v>1</v>
      </c>
      <c r="D226" s="2" t="str">
        <f t="shared" si="11"/>
        <v>IF001</v>
      </c>
      <c r="E226" s="2" t="str">
        <f t="shared" si="10"/>
        <v>IF;FI_01;1;</v>
      </c>
    </row>
    <row r="227" spans="1:5" x14ac:dyDescent="0.3">
      <c r="A227" s="1" t="s">
        <v>816</v>
      </c>
      <c r="B227" s="2" t="str">
        <f t="shared" si="9"/>
        <v>IF</v>
      </c>
      <c r="C227" s="2">
        <f>IF(B227&lt;&gt;"", COUNTIF(B$2:B227, B227), "")</f>
        <v>2</v>
      </c>
      <c r="D227" s="2" t="str">
        <f t="shared" si="11"/>
        <v>IF002</v>
      </c>
      <c r="E227" s="2" t="str">
        <f t="shared" si="10"/>
        <v>IF;FI_02;2;</v>
      </c>
    </row>
    <row r="228" spans="1:5" x14ac:dyDescent="0.3">
      <c r="A228" s="1" t="s">
        <v>817</v>
      </c>
      <c r="B228" s="2" t="str">
        <f t="shared" si="9"/>
        <v>IF</v>
      </c>
      <c r="C228" s="2">
        <f>IF(B228&lt;&gt;"", COUNTIF(B$2:B228, B228), "")</f>
        <v>3</v>
      </c>
      <c r="D228" s="2" t="str">
        <f t="shared" si="11"/>
        <v>IF003</v>
      </c>
      <c r="E228" s="2" t="str">
        <f t="shared" si="10"/>
        <v>IF;FI_03;2;</v>
      </c>
    </row>
    <row r="229" spans="1:5" x14ac:dyDescent="0.3">
      <c r="A229" s="1" t="s">
        <v>818</v>
      </c>
      <c r="B229" s="2" t="str">
        <f t="shared" si="9"/>
        <v>IF</v>
      </c>
      <c r="C229" s="2">
        <f>IF(B229&lt;&gt;"", COUNTIF(B$2:B229, B229), "")</f>
        <v>4</v>
      </c>
      <c r="D229" s="2" t="str">
        <f t="shared" si="11"/>
        <v>IF004</v>
      </c>
      <c r="E229" s="2" t="str">
        <f t="shared" si="10"/>
        <v>IF;FI_04;1;</v>
      </c>
    </row>
    <row r="230" spans="1:5" x14ac:dyDescent="0.3">
      <c r="A230" s="1" t="s">
        <v>819</v>
      </c>
      <c r="B230" s="2" t="str">
        <f t="shared" si="9"/>
        <v>IF</v>
      </c>
      <c r="C230" s="2">
        <f>IF(B230&lt;&gt;"", COUNTIF(B$2:B230, B230), "")</f>
        <v>5</v>
      </c>
      <c r="D230" s="2" t="str">
        <f t="shared" si="11"/>
        <v>IF005</v>
      </c>
      <c r="E230" s="2" t="str">
        <f t="shared" si="10"/>
        <v>IF;FI_05;4;</v>
      </c>
    </row>
    <row r="231" spans="1:5" x14ac:dyDescent="0.3">
      <c r="A231" s="1" t="s">
        <v>820</v>
      </c>
      <c r="B231" s="2" t="str">
        <f t="shared" si="9"/>
        <v>IF</v>
      </c>
      <c r="C231" s="2">
        <f>IF(B231&lt;&gt;"", COUNTIF(B$2:B231, B231), "")</f>
        <v>6</v>
      </c>
      <c r="D231" s="2" t="str">
        <f t="shared" si="11"/>
        <v>IF006</v>
      </c>
      <c r="E231" s="2" t="str">
        <f t="shared" si="10"/>
        <v>IF;FI_06;2;</v>
      </c>
    </row>
    <row r="232" spans="1:5" x14ac:dyDescent="0.3">
      <c r="A232" s="1" t="s">
        <v>821</v>
      </c>
      <c r="B232" s="2" t="str">
        <f t="shared" si="9"/>
        <v>IF</v>
      </c>
      <c r="C232" s="2">
        <f>IF(B232&lt;&gt;"", COUNTIF(B$2:B232, B232), "")</f>
        <v>7</v>
      </c>
      <c r="D232" s="2" t="str">
        <f t="shared" si="11"/>
        <v>IF007</v>
      </c>
      <c r="E232" s="2" t="str">
        <f t="shared" si="10"/>
        <v>IF;FI_07;2;</v>
      </c>
    </row>
    <row r="233" spans="1:5" x14ac:dyDescent="0.3">
      <c r="A233" s="1" t="s">
        <v>822</v>
      </c>
      <c r="B233" s="2" t="str">
        <f t="shared" si="9"/>
        <v>IF</v>
      </c>
      <c r="C233" s="2">
        <f>IF(B233&lt;&gt;"", COUNTIF(B$2:B233, B233), "")</f>
        <v>8</v>
      </c>
      <c r="D233" s="2" t="str">
        <f t="shared" si="11"/>
        <v>IF008</v>
      </c>
      <c r="E233" s="2" t="str">
        <f t="shared" si="10"/>
        <v>IF;FI_08;3;</v>
      </c>
    </row>
    <row r="234" spans="1:5" x14ac:dyDescent="0.3">
      <c r="A234" s="1" t="s">
        <v>823</v>
      </c>
      <c r="B234" s="2" t="str">
        <f t="shared" si="9"/>
        <v>IF</v>
      </c>
      <c r="C234" s="2">
        <f>IF(B234&lt;&gt;"", COUNTIF(B$2:B234, B234), "")</f>
        <v>9</v>
      </c>
      <c r="D234" s="2" t="str">
        <f t="shared" si="11"/>
        <v>IF009</v>
      </c>
      <c r="E234" s="2" t="str">
        <f t="shared" si="10"/>
        <v>IF;FI_09;2;</v>
      </c>
    </row>
    <row r="235" spans="1:5" x14ac:dyDescent="0.3">
      <c r="A235" s="1" t="s">
        <v>824</v>
      </c>
      <c r="B235" s="2" t="str">
        <f t="shared" si="9"/>
        <v>IF</v>
      </c>
      <c r="C235" s="2">
        <f>IF(B235&lt;&gt;"", COUNTIF(B$2:B235, B235), "")</f>
        <v>10</v>
      </c>
      <c r="D235" s="2" t="str">
        <f t="shared" si="11"/>
        <v>IF010</v>
      </c>
      <c r="E235" s="2" t="str">
        <f t="shared" si="10"/>
        <v>IF;FI_10;2;</v>
      </c>
    </row>
    <row r="236" spans="1:5" x14ac:dyDescent="0.3">
      <c r="A236" s="1" t="s">
        <v>825</v>
      </c>
      <c r="B236" s="2" t="str">
        <f t="shared" si="9"/>
        <v>IF</v>
      </c>
      <c r="C236" s="2">
        <f>IF(B236&lt;&gt;"", COUNTIF(B$2:B236, B236), "")</f>
        <v>11</v>
      </c>
      <c r="D236" s="2" t="str">
        <f t="shared" si="11"/>
        <v>IF011</v>
      </c>
      <c r="E236" s="2" t="str">
        <f t="shared" si="10"/>
        <v>IF;FI_11;1;</v>
      </c>
    </row>
    <row r="237" spans="1:5" x14ac:dyDescent="0.3">
      <c r="A237" s="1" t="s">
        <v>826</v>
      </c>
      <c r="B237" s="2" t="str">
        <f t="shared" si="9"/>
        <v>IF</v>
      </c>
      <c r="C237" s="2">
        <f>IF(B237&lt;&gt;"", COUNTIF(B$2:B237, B237), "")</f>
        <v>12</v>
      </c>
      <c r="D237" s="2" t="str">
        <f t="shared" si="11"/>
        <v>IF012</v>
      </c>
      <c r="E237" s="2" t="str">
        <f t="shared" si="10"/>
        <v>IF;FI_12;4;</v>
      </c>
    </row>
    <row r="238" spans="1:5" x14ac:dyDescent="0.3">
      <c r="A238" s="1" t="s">
        <v>827</v>
      </c>
      <c r="B238" s="2" t="str">
        <f t="shared" si="9"/>
        <v>IF</v>
      </c>
      <c r="C238" s="2">
        <f>IF(B238&lt;&gt;"", COUNTIF(B$2:B238, B238), "")</f>
        <v>13</v>
      </c>
      <c r="D238" s="2" t="str">
        <f t="shared" si="11"/>
        <v>IF013</v>
      </c>
      <c r="E238" s="2" t="str">
        <f t="shared" si="10"/>
        <v>IF;FI_13;4;</v>
      </c>
    </row>
    <row r="239" spans="1:5" x14ac:dyDescent="0.3">
      <c r="A239" s="1" t="s">
        <v>828</v>
      </c>
      <c r="B239" s="2" t="str">
        <f t="shared" si="9"/>
        <v>IF</v>
      </c>
      <c r="C239" s="2">
        <f>IF(B239&lt;&gt;"", COUNTIF(B$2:B239, B239), "")</f>
        <v>14</v>
      </c>
      <c r="D239" s="2" t="str">
        <f t="shared" si="11"/>
        <v>IF014</v>
      </c>
      <c r="E239" s="2" t="str">
        <f t="shared" si="10"/>
        <v>IF;FI_14;2;</v>
      </c>
    </row>
    <row r="240" spans="1:5" x14ac:dyDescent="0.3">
      <c r="A240" s="1" t="s">
        <v>829</v>
      </c>
      <c r="B240" s="2" t="str">
        <f t="shared" si="9"/>
        <v>IF</v>
      </c>
      <c r="C240" s="2">
        <f>IF(B240&lt;&gt;"", COUNTIF(B$2:B240, B240), "")</f>
        <v>15</v>
      </c>
      <c r="D240" s="2" t="str">
        <f t="shared" si="11"/>
        <v>IF015</v>
      </c>
      <c r="E240" s="2" t="str">
        <f t="shared" si="10"/>
        <v>IF;FI_15;2;</v>
      </c>
    </row>
    <row r="241" spans="1:5" x14ac:dyDescent="0.3">
      <c r="A241" s="1" t="s">
        <v>830</v>
      </c>
      <c r="B241" s="2" t="str">
        <f t="shared" si="9"/>
        <v>IF</v>
      </c>
      <c r="C241" s="2">
        <f>IF(B241&lt;&gt;"", COUNTIF(B$2:B241, B241), "")</f>
        <v>16</v>
      </c>
      <c r="D241" s="2" t="str">
        <f t="shared" si="11"/>
        <v>IF016</v>
      </c>
      <c r="E241" s="2" t="str">
        <f t="shared" si="10"/>
        <v>IF;FI_16;2;</v>
      </c>
    </row>
    <row r="242" spans="1:5" x14ac:dyDescent="0.3">
      <c r="A242" s="1" t="s">
        <v>74</v>
      </c>
      <c r="B242" s="2" t="str">
        <f t="shared" si="9"/>
        <v>IF</v>
      </c>
      <c r="C242" s="2">
        <f>IF(B242&lt;&gt;"", COUNTIF(B$2:B242, B242), "")</f>
        <v>17</v>
      </c>
      <c r="D242" s="2" t="str">
        <f t="shared" si="11"/>
        <v>IF017</v>
      </c>
      <c r="E242" s="2" t="str">
        <f t="shared" si="10"/>
        <v>IF;FI_17;0;</v>
      </c>
    </row>
    <row r="243" spans="1:5" x14ac:dyDescent="0.3">
      <c r="A243" s="1" t="s">
        <v>831</v>
      </c>
      <c r="B243" s="2" t="str">
        <f t="shared" si="9"/>
        <v>IF</v>
      </c>
      <c r="C243" s="2">
        <f>IF(B243&lt;&gt;"", COUNTIF(B$2:B243, B243), "")</f>
        <v>18</v>
      </c>
      <c r="D243" s="2" t="str">
        <f t="shared" si="11"/>
        <v>IF018</v>
      </c>
      <c r="E243" s="2" t="str">
        <f t="shared" si="10"/>
        <v>IF;FI_18;1;</v>
      </c>
    </row>
    <row r="244" spans="1:5" x14ac:dyDescent="0.3">
      <c r="A244" s="1" t="s">
        <v>832</v>
      </c>
      <c r="B244" s="2" t="str">
        <f t="shared" si="9"/>
        <v>IF</v>
      </c>
      <c r="C244" s="2">
        <f>IF(B244&lt;&gt;"", COUNTIF(B$2:B244, B244), "")</f>
        <v>19</v>
      </c>
      <c r="D244" s="2" t="str">
        <f t="shared" si="11"/>
        <v>IF019</v>
      </c>
      <c r="E244" s="2" t="str">
        <f t="shared" si="10"/>
        <v>IF;FI_19;1;</v>
      </c>
    </row>
    <row r="245" spans="1:5" x14ac:dyDescent="0.3">
      <c r="A245" s="1" t="s">
        <v>833</v>
      </c>
      <c r="B245" s="2" t="str">
        <f t="shared" si="9"/>
        <v>IF</v>
      </c>
      <c r="C245" s="2">
        <f>IF(B245&lt;&gt;"", COUNTIF(B$2:B245, B245), "")</f>
        <v>20</v>
      </c>
      <c r="D245" s="2" t="str">
        <f t="shared" si="11"/>
        <v>IF020</v>
      </c>
      <c r="E245" s="2" t="str">
        <f t="shared" si="10"/>
        <v>IF;FI_20;1;</v>
      </c>
    </row>
    <row r="246" spans="1:5" x14ac:dyDescent="0.3">
      <c r="A246" s="1" t="s">
        <v>834</v>
      </c>
      <c r="B246" s="2" t="str">
        <f t="shared" si="9"/>
        <v>IF</v>
      </c>
      <c r="C246" s="2">
        <f>IF(B246&lt;&gt;"", COUNTIF(B$2:B246, B246), "")</f>
        <v>21</v>
      </c>
      <c r="D246" s="2" t="str">
        <f t="shared" si="11"/>
        <v>IF021</v>
      </c>
      <c r="E246" s="2" t="str">
        <f t="shared" si="10"/>
        <v>IF;FI_21;1;</v>
      </c>
    </row>
    <row r="247" spans="1:5" x14ac:dyDescent="0.3">
      <c r="A247" s="1" t="s">
        <v>835</v>
      </c>
      <c r="B247" s="2" t="str">
        <f t="shared" si="9"/>
        <v>IF</v>
      </c>
      <c r="C247" s="2">
        <f>IF(B247&lt;&gt;"", COUNTIF(B$2:B247, B247), "")</f>
        <v>22</v>
      </c>
      <c r="D247" s="2" t="str">
        <f t="shared" si="11"/>
        <v>IF022</v>
      </c>
      <c r="E247" s="2" t="str">
        <f t="shared" si="10"/>
        <v>IF;FI_22;3;</v>
      </c>
    </row>
    <row r="248" spans="1:5" x14ac:dyDescent="0.3">
      <c r="A248" s="1" t="s">
        <v>836</v>
      </c>
      <c r="B248" s="2" t="str">
        <f t="shared" si="9"/>
        <v>IF</v>
      </c>
      <c r="C248" s="2">
        <f>IF(B248&lt;&gt;"", COUNTIF(B$2:B248, B248), "")</f>
        <v>23</v>
      </c>
      <c r="D248" s="2" t="str">
        <f t="shared" si="11"/>
        <v>IF023</v>
      </c>
      <c r="E248" s="2" t="str">
        <f t="shared" si="10"/>
        <v>IF;FI_23;2;</v>
      </c>
    </row>
    <row r="249" spans="1:5" x14ac:dyDescent="0.3">
      <c r="A249" s="1" t="s">
        <v>837</v>
      </c>
      <c r="B249" s="2" t="str">
        <f t="shared" si="9"/>
        <v>IF</v>
      </c>
      <c r="C249" s="2">
        <f>IF(B249&lt;&gt;"", COUNTIF(B$2:B249, B249), "")</f>
        <v>24</v>
      </c>
      <c r="D249" s="2" t="str">
        <f t="shared" si="11"/>
        <v>IF024</v>
      </c>
      <c r="E249" s="2" t="str">
        <f t="shared" si="10"/>
        <v>IF;FI_24;2;</v>
      </c>
    </row>
    <row r="250" spans="1:5" x14ac:dyDescent="0.3">
      <c r="A250" s="1" t="s">
        <v>838</v>
      </c>
      <c r="B250" s="2" t="str">
        <f t="shared" si="9"/>
        <v>IF</v>
      </c>
      <c r="C250" s="2">
        <f>IF(B250&lt;&gt;"", COUNTIF(B$2:B250, B250), "")</f>
        <v>25</v>
      </c>
      <c r="D250" s="2" t="str">
        <f t="shared" si="11"/>
        <v>IF025</v>
      </c>
      <c r="E250" s="2" t="str">
        <f t="shared" si="10"/>
        <v>IF;FI_25;1;</v>
      </c>
    </row>
    <row r="251" spans="1:5" x14ac:dyDescent="0.3">
      <c r="A251" s="1" t="s">
        <v>839</v>
      </c>
      <c r="B251" s="2" t="str">
        <f t="shared" si="9"/>
        <v>IF</v>
      </c>
      <c r="C251" s="2">
        <f>IF(B251&lt;&gt;"", COUNTIF(B$2:B251, B251), "")</f>
        <v>26</v>
      </c>
      <c r="D251" s="2" t="str">
        <f t="shared" si="11"/>
        <v>IF026</v>
      </c>
      <c r="E251" s="2" t="str">
        <f t="shared" si="10"/>
        <v>IF;FI_26;2;</v>
      </c>
    </row>
    <row r="252" spans="1:5" x14ac:dyDescent="0.3">
      <c r="A252" s="1" t="s">
        <v>840</v>
      </c>
      <c r="B252" s="2" t="str">
        <f t="shared" si="9"/>
        <v>IF</v>
      </c>
      <c r="C252" s="2">
        <f>IF(B252&lt;&gt;"", COUNTIF(B$2:B252, B252), "")</f>
        <v>27</v>
      </c>
      <c r="D252" s="2" t="str">
        <f t="shared" si="11"/>
        <v>IF027</v>
      </c>
      <c r="E252" s="2" t="str">
        <f t="shared" si="10"/>
        <v>IF;FI_27;1;</v>
      </c>
    </row>
    <row r="253" spans="1:5" x14ac:dyDescent="0.3">
      <c r="A253" s="1" t="s">
        <v>841</v>
      </c>
      <c r="B253" s="2" t="str">
        <f t="shared" si="9"/>
        <v>IF</v>
      </c>
      <c r="C253" s="2">
        <f>IF(B253&lt;&gt;"", COUNTIF(B$2:B253, B253), "")</f>
        <v>28</v>
      </c>
      <c r="D253" s="2" t="str">
        <f t="shared" si="11"/>
        <v>IF028</v>
      </c>
      <c r="E253" s="2" t="str">
        <f t="shared" si="10"/>
        <v>IF;FI_28;4;</v>
      </c>
    </row>
    <row r="254" spans="1:5" x14ac:dyDescent="0.3">
      <c r="A254" s="1" t="s">
        <v>842</v>
      </c>
      <c r="B254" s="2" t="str">
        <f t="shared" si="9"/>
        <v>IF</v>
      </c>
      <c r="C254" s="2">
        <f>IF(B254&lt;&gt;"", COUNTIF(B$2:B254, B254), "")</f>
        <v>29</v>
      </c>
      <c r="D254" s="2" t="str">
        <f t="shared" si="11"/>
        <v>IF029</v>
      </c>
      <c r="E254" s="2" t="str">
        <f t="shared" si="10"/>
        <v>IF;FI_29;1;</v>
      </c>
    </row>
    <row r="255" spans="1:5" x14ac:dyDescent="0.3">
      <c r="A255" s="1" t="s">
        <v>843</v>
      </c>
      <c r="B255" s="2" t="str">
        <f t="shared" si="9"/>
        <v>IF</v>
      </c>
      <c r="C255" s="2">
        <f>IF(B255&lt;&gt;"", COUNTIF(B$2:B255, B255), "")</f>
        <v>30</v>
      </c>
      <c r="D255" s="2" t="str">
        <f t="shared" si="11"/>
        <v>IF030</v>
      </c>
      <c r="E255" s="2" t="str">
        <f t="shared" si="10"/>
        <v>IF;FI_30;1;</v>
      </c>
    </row>
    <row r="256" spans="1:5" x14ac:dyDescent="0.3">
      <c r="A256" s="1" t="s">
        <v>844</v>
      </c>
      <c r="B256" s="2" t="str">
        <f t="shared" si="9"/>
        <v>IF</v>
      </c>
      <c r="C256" s="2">
        <f>IF(B256&lt;&gt;"", COUNTIF(B$2:B256, B256), "")</f>
        <v>31</v>
      </c>
      <c r="D256" s="2" t="str">
        <f t="shared" si="11"/>
        <v>IF031</v>
      </c>
      <c r="E256" s="2" t="str">
        <f t="shared" si="10"/>
        <v>IF;FI_31;2;</v>
      </c>
    </row>
    <row r="257" spans="1:5" x14ac:dyDescent="0.3">
      <c r="A257" s="1" t="s">
        <v>845</v>
      </c>
      <c r="B257" s="2" t="str">
        <f t="shared" si="9"/>
        <v>IF</v>
      </c>
      <c r="C257" s="2">
        <f>IF(B257&lt;&gt;"", COUNTIF(B$2:B257, B257), "")</f>
        <v>32</v>
      </c>
      <c r="D257" s="2" t="str">
        <f t="shared" si="11"/>
        <v>IF032</v>
      </c>
      <c r="E257" s="2" t="str">
        <f t="shared" si="10"/>
        <v>IF;FI_32;2;</v>
      </c>
    </row>
    <row r="258" spans="1:5" x14ac:dyDescent="0.3">
      <c r="A258" s="1" t="s">
        <v>846</v>
      </c>
      <c r="B258" s="2" t="str">
        <f t="shared" ref="B258:B321" si="12">IF(MID(A258,3,1)=";", LEFT(A258,2), "")</f>
        <v>IF</v>
      </c>
      <c r="C258" s="2">
        <f>IF(B258&lt;&gt;"", COUNTIF(B$2:B258, B258), "")</f>
        <v>33</v>
      </c>
      <c r="D258" s="2" t="str">
        <f t="shared" si="11"/>
        <v>IF033</v>
      </c>
      <c r="E258" s="2" t="str">
        <f t="shared" ref="E258:E321" si="13">IF(B258&lt;&gt;"",A258,"")</f>
        <v>IF;FI_33;2;</v>
      </c>
    </row>
    <row r="259" spans="1:5" x14ac:dyDescent="0.3">
      <c r="A259" s="1" t="s">
        <v>847</v>
      </c>
      <c r="B259" s="2" t="str">
        <f t="shared" si="12"/>
        <v>IF</v>
      </c>
      <c r="C259" s="2">
        <f>IF(B259&lt;&gt;"", COUNTIF(B$2:B259, B259), "")</f>
        <v>34</v>
      </c>
      <c r="D259" s="2" t="str">
        <f t="shared" ref="D259:D322" si="14">IF(B259&lt;&gt;"", B259 &amp; TEXT(C259, "000"), "")</f>
        <v>IF034</v>
      </c>
      <c r="E259" s="2" t="str">
        <f t="shared" si="13"/>
        <v>IF;FI_34;3;</v>
      </c>
    </row>
    <row r="260" spans="1:5" x14ac:dyDescent="0.3">
      <c r="A260" s="1" t="s">
        <v>848</v>
      </c>
      <c r="B260" s="2" t="str">
        <f t="shared" si="12"/>
        <v>IF</v>
      </c>
      <c r="C260" s="2">
        <f>IF(B260&lt;&gt;"", COUNTIF(B$2:B260, B260), "")</f>
        <v>35</v>
      </c>
      <c r="D260" s="2" t="str">
        <f t="shared" si="14"/>
        <v>IF035</v>
      </c>
      <c r="E260" s="2" t="str">
        <f t="shared" si="13"/>
        <v>IF;FI_35;3;</v>
      </c>
    </row>
    <row r="261" spans="1:5" x14ac:dyDescent="0.3">
      <c r="A261" s="1" t="s">
        <v>849</v>
      </c>
      <c r="B261" s="2" t="str">
        <f t="shared" si="12"/>
        <v>IF</v>
      </c>
      <c r="C261" s="2">
        <f>IF(B261&lt;&gt;"", COUNTIF(B$2:B261, B261), "")</f>
        <v>36</v>
      </c>
      <c r="D261" s="2" t="str">
        <f t="shared" si="14"/>
        <v>IF036</v>
      </c>
      <c r="E261" s="2" t="str">
        <f t="shared" si="13"/>
        <v>IF;FI_36;2;</v>
      </c>
    </row>
    <row r="262" spans="1:5" x14ac:dyDescent="0.3">
      <c r="A262" s="1" t="s">
        <v>850</v>
      </c>
      <c r="B262" s="2" t="str">
        <f t="shared" si="12"/>
        <v>IF</v>
      </c>
      <c r="C262" s="2">
        <f>IF(B262&lt;&gt;"", COUNTIF(B$2:B262, B262), "")</f>
        <v>37</v>
      </c>
      <c r="D262" s="2" t="str">
        <f t="shared" si="14"/>
        <v>IF037</v>
      </c>
      <c r="E262" s="2" t="str">
        <f t="shared" si="13"/>
        <v>IF;FI_37;2;</v>
      </c>
    </row>
    <row r="263" spans="1:5" x14ac:dyDescent="0.3">
      <c r="A263" s="1" t="s">
        <v>851</v>
      </c>
      <c r="B263" s="2" t="str">
        <f t="shared" si="12"/>
        <v>IF</v>
      </c>
      <c r="C263" s="2">
        <f>IF(B263&lt;&gt;"", COUNTIF(B$2:B263, B263), "")</f>
        <v>38</v>
      </c>
      <c r="D263" s="2" t="str">
        <f t="shared" si="14"/>
        <v>IF038</v>
      </c>
      <c r="E263" s="2" t="str">
        <f t="shared" si="13"/>
        <v>IF;FI_38;2;</v>
      </c>
    </row>
    <row r="264" spans="1:5" x14ac:dyDescent="0.3">
      <c r="A264" s="1" t="s">
        <v>852</v>
      </c>
      <c r="B264" s="2" t="str">
        <f t="shared" si="12"/>
        <v>IF</v>
      </c>
      <c r="C264" s="2">
        <f>IF(B264&lt;&gt;"", COUNTIF(B$2:B264, B264), "")</f>
        <v>39</v>
      </c>
      <c r="D264" s="2" t="str">
        <f t="shared" si="14"/>
        <v>IF039</v>
      </c>
      <c r="E264" s="2" t="str">
        <f t="shared" si="13"/>
        <v>IF;FI_39;3;</v>
      </c>
    </row>
    <row r="265" spans="1:5" x14ac:dyDescent="0.3">
      <c r="A265" s="1" t="s">
        <v>853</v>
      </c>
      <c r="B265" s="2" t="str">
        <f t="shared" si="12"/>
        <v>IF</v>
      </c>
      <c r="C265" s="2">
        <f>IF(B265&lt;&gt;"", COUNTIF(B$2:B265, B265), "")</f>
        <v>40</v>
      </c>
      <c r="D265" s="2" t="str">
        <f t="shared" si="14"/>
        <v>IF040</v>
      </c>
      <c r="E265" s="2" t="str">
        <f t="shared" si="13"/>
        <v>IF;FI_40;1;</v>
      </c>
    </row>
    <row r="266" spans="1:5" x14ac:dyDescent="0.3">
      <c r="A266" s="1" t="s">
        <v>854</v>
      </c>
      <c r="B266" s="2" t="str">
        <f t="shared" si="12"/>
        <v>IF</v>
      </c>
      <c r="C266" s="2">
        <f>IF(B266&lt;&gt;"", COUNTIF(B$2:B266, B266), "")</f>
        <v>41</v>
      </c>
      <c r="D266" s="2" t="str">
        <f t="shared" si="14"/>
        <v>IF041</v>
      </c>
      <c r="E266" s="2" t="str">
        <f t="shared" si="13"/>
        <v>IF;FI_41;2;</v>
      </c>
    </row>
    <row r="267" spans="1:5" x14ac:dyDescent="0.3">
      <c r="A267" s="1" t="s">
        <v>855</v>
      </c>
      <c r="B267" s="2" t="str">
        <f t="shared" si="12"/>
        <v>IF</v>
      </c>
      <c r="C267" s="2">
        <f>IF(B267&lt;&gt;"", COUNTIF(B$2:B267, B267), "")</f>
        <v>42</v>
      </c>
      <c r="D267" s="2" t="str">
        <f t="shared" si="14"/>
        <v>IF042</v>
      </c>
      <c r="E267" s="2" t="str">
        <f t="shared" si="13"/>
        <v>IF;FI_42;2;</v>
      </c>
    </row>
    <row r="268" spans="1:5" x14ac:dyDescent="0.3">
      <c r="A268" s="1" t="s">
        <v>856</v>
      </c>
      <c r="B268" s="2" t="str">
        <f t="shared" si="12"/>
        <v>IF</v>
      </c>
      <c r="C268" s="2">
        <f>IF(B268&lt;&gt;"", COUNTIF(B$2:B268, B268), "")</f>
        <v>43</v>
      </c>
      <c r="D268" s="2" t="str">
        <f t="shared" si="14"/>
        <v>IF043</v>
      </c>
      <c r="E268" s="2" t="str">
        <f t="shared" si="13"/>
        <v>IF;FI_43;2;</v>
      </c>
    </row>
    <row r="269" spans="1:5" x14ac:dyDescent="0.3">
      <c r="A269" s="1" t="s">
        <v>857</v>
      </c>
      <c r="B269" s="2" t="str">
        <f t="shared" si="12"/>
        <v>IF</v>
      </c>
      <c r="C269" s="2">
        <f>IF(B269&lt;&gt;"", COUNTIF(B$2:B269, B269), "")</f>
        <v>44</v>
      </c>
      <c r="D269" s="2" t="str">
        <f t="shared" si="14"/>
        <v>IF044</v>
      </c>
      <c r="E269" s="2" t="str">
        <f t="shared" si="13"/>
        <v>IF;FI_44;4;</v>
      </c>
    </row>
    <row r="270" spans="1:5" x14ac:dyDescent="0.3">
      <c r="A270" s="1" t="s">
        <v>858</v>
      </c>
      <c r="B270" s="2" t="str">
        <f t="shared" si="12"/>
        <v>IF</v>
      </c>
      <c r="C270" s="2">
        <f>IF(B270&lt;&gt;"", COUNTIF(B$2:B270, B270), "")</f>
        <v>45</v>
      </c>
      <c r="D270" s="2" t="str">
        <f t="shared" si="14"/>
        <v>IF045</v>
      </c>
      <c r="E270" s="2" t="str">
        <f t="shared" si="13"/>
        <v>IF;FI_45;2;</v>
      </c>
    </row>
    <row r="271" spans="1:5" x14ac:dyDescent="0.3">
      <c r="A271" s="1" t="s">
        <v>859</v>
      </c>
      <c r="B271" s="2" t="str">
        <f t="shared" si="12"/>
        <v>IF</v>
      </c>
      <c r="C271" s="2">
        <f>IF(B271&lt;&gt;"", COUNTIF(B$2:B271, B271), "")</f>
        <v>46</v>
      </c>
      <c r="D271" s="2" t="str">
        <f t="shared" si="14"/>
        <v>IF046</v>
      </c>
      <c r="E271" s="2" t="str">
        <f t="shared" si="13"/>
        <v>IF;FI_46;2;</v>
      </c>
    </row>
    <row r="272" spans="1:5" x14ac:dyDescent="0.3">
      <c r="A272" s="1" t="s">
        <v>860</v>
      </c>
      <c r="B272" s="2" t="str">
        <f t="shared" si="12"/>
        <v>IF</v>
      </c>
      <c r="C272" s="2">
        <f>IF(B272&lt;&gt;"", COUNTIF(B$2:B272, B272), "")</f>
        <v>47</v>
      </c>
      <c r="D272" s="2" t="str">
        <f t="shared" si="14"/>
        <v>IF047</v>
      </c>
      <c r="E272" s="2" t="str">
        <f t="shared" si="13"/>
        <v>IF;FI_47;2;</v>
      </c>
    </row>
    <row r="273" spans="1:5" x14ac:dyDescent="0.3">
      <c r="A273" s="1" t="s">
        <v>861</v>
      </c>
      <c r="B273" s="2" t="str">
        <f t="shared" si="12"/>
        <v>IF</v>
      </c>
      <c r="C273" s="2">
        <f>IF(B273&lt;&gt;"", COUNTIF(B$2:B273, B273), "")</f>
        <v>48</v>
      </c>
      <c r="D273" s="2" t="str">
        <f t="shared" si="14"/>
        <v>IF048</v>
      </c>
      <c r="E273" s="2" t="str">
        <f t="shared" si="13"/>
        <v>IF;FI_48;3;</v>
      </c>
    </row>
    <row r="274" spans="1:5" x14ac:dyDescent="0.3">
      <c r="A274" s="1" t="s">
        <v>862</v>
      </c>
      <c r="B274" s="2" t="str">
        <f t="shared" si="12"/>
        <v>IF</v>
      </c>
      <c r="C274" s="2">
        <f>IF(B274&lt;&gt;"", COUNTIF(B$2:B274, B274), "")</f>
        <v>49</v>
      </c>
      <c r="D274" s="2" t="str">
        <f t="shared" si="14"/>
        <v>IF049</v>
      </c>
      <c r="E274" s="2" t="str">
        <f t="shared" si="13"/>
        <v>IF;FI_49;2;</v>
      </c>
    </row>
    <row r="275" spans="1:5" x14ac:dyDescent="0.3">
      <c r="A275" s="1" t="s">
        <v>863</v>
      </c>
      <c r="B275" s="2" t="str">
        <f t="shared" si="12"/>
        <v>IF</v>
      </c>
      <c r="C275" s="2">
        <f>IF(B275&lt;&gt;"", COUNTIF(B$2:B275, B275), "")</f>
        <v>50</v>
      </c>
      <c r="D275" s="2" t="str">
        <f t="shared" si="14"/>
        <v>IF050</v>
      </c>
      <c r="E275" s="2" t="str">
        <f t="shared" si="13"/>
        <v>IF;FI_50;2;</v>
      </c>
    </row>
    <row r="276" spans="1:5" x14ac:dyDescent="0.3">
      <c r="B276" s="2" t="str">
        <f t="shared" si="12"/>
        <v/>
      </c>
      <c r="C276" s="2" t="str">
        <f>IF(B276&lt;&gt;"", COUNTIF(B$2:B276, B276), "")</f>
        <v/>
      </c>
      <c r="D276" s="2" t="str">
        <f t="shared" si="14"/>
        <v/>
      </c>
      <c r="E276" s="2" t="str">
        <f t="shared" si="13"/>
        <v/>
      </c>
    </row>
    <row r="277" spans="1:5" x14ac:dyDescent="0.3">
      <c r="A277" s="1" t="s">
        <v>10</v>
      </c>
      <c r="B277" s="2" t="str">
        <f t="shared" si="12"/>
        <v/>
      </c>
      <c r="C277" s="2" t="str">
        <f>IF(B277&lt;&gt;"", COUNTIF(B$2:B277, B277), "")</f>
        <v/>
      </c>
      <c r="D277" s="2" t="str">
        <f t="shared" si="14"/>
        <v/>
      </c>
      <c r="E277" s="2" t="str">
        <f t="shared" si="13"/>
        <v/>
      </c>
    </row>
    <row r="278" spans="1:5" x14ac:dyDescent="0.3">
      <c r="A278" s="1" t="s">
        <v>83</v>
      </c>
      <c r="B278" s="2" t="str">
        <f t="shared" si="12"/>
        <v>SS</v>
      </c>
      <c r="C278" s="2">
        <f>IF(B278&lt;&gt;"", COUNTIF(B$2:B278, B278), "")</f>
        <v>9</v>
      </c>
      <c r="D278" s="2" t="str">
        <f t="shared" si="14"/>
        <v>SS009</v>
      </c>
      <c r="E278" s="2" t="str">
        <f t="shared" si="13"/>
        <v>SS;PersonID;Active;BestQuality;Separation;Desire to reconnect;</v>
      </c>
    </row>
    <row r="279" spans="1:5" x14ac:dyDescent="0.3">
      <c r="A279" s="1" t="s">
        <v>75</v>
      </c>
      <c r="B279" s="2" t="str">
        <f t="shared" si="12"/>
        <v>ML</v>
      </c>
      <c r="C279" s="2">
        <f>IF(B279&lt;&gt;"", COUNTIF(B$2:B279, B279), "")</f>
        <v>1</v>
      </c>
      <c r="D279" s="2" t="str">
        <f t="shared" si="14"/>
        <v>ML001</v>
      </c>
      <c r="E279" s="2" t="str">
        <f t="shared" si="13"/>
        <v>ML;P001;Yes;0;NR;NR;</v>
      </c>
    </row>
    <row r="280" spans="1:5" x14ac:dyDescent="0.3">
      <c r="A280" s="1" t="s">
        <v>76</v>
      </c>
      <c r="B280" s="2" t="str">
        <f t="shared" si="12"/>
        <v>ML</v>
      </c>
      <c r="C280" s="2">
        <f>IF(B280&lt;&gt;"", COUNTIF(B$2:B280, B280), "")</f>
        <v>2</v>
      </c>
      <c r="D280" s="2" t="str">
        <f t="shared" si="14"/>
        <v>ML002</v>
      </c>
      <c r="E280" s="2" t="str">
        <f t="shared" si="13"/>
        <v>ML;P002;Fading;0;NR;NR;</v>
      </c>
    </row>
    <row r="281" spans="1:5" x14ac:dyDescent="0.3">
      <c r="A281" s="1" t="s">
        <v>864</v>
      </c>
      <c r="B281" s="2" t="str">
        <f t="shared" si="12"/>
        <v>ML</v>
      </c>
      <c r="C281" s="2">
        <f>IF(B281&lt;&gt;"", COUNTIF(B$2:B281, B281), "")</f>
        <v>3</v>
      </c>
      <c r="D281" s="2" t="str">
        <f t="shared" si="14"/>
        <v>ML003</v>
      </c>
      <c r="E281" s="2" t="str">
        <f t="shared" si="13"/>
        <v>ML;P003;Yes;2;2;1;</v>
      </c>
    </row>
    <row r="282" spans="1:5" x14ac:dyDescent="0.3">
      <c r="A282" s="1" t="s">
        <v>165</v>
      </c>
      <c r="B282" s="2" t="str">
        <f t="shared" si="12"/>
        <v>ML</v>
      </c>
      <c r="C282" s="2">
        <f>IF(B282&lt;&gt;"", COUNTIF(B$2:B282, B282), "")</f>
        <v>4</v>
      </c>
      <c r="D282" s="2" t="str">
        <f t="shared" si="14"/>
        <v>ML004</v>
      </c>
      <c r="E282" s="2" t="str">
        <f>IF(B282&lt;&gt;"",A282,"")</f>
        <v>ML;P004;Fading;3;3;3;</v>
      </c>
    </row>
    <row r="283" spans="1:5" x14ac:dyDescent="0.3">
      <c r="B283" s="2" t="str">
        <f t="shared" si="12"/>
        <v/>
      </c>
      <c r="C283" s="2" t="str">
        <f>IF(B283&lt;&gt;"", COUNTIF(B$2:B283, B283), "")</f>
        <v/>
      </c>
      <c r="D283" s="2" t="str">
        <f t="shared" si="14"/>
        <v/>
      </c>
      <c r="E283" s="2" t="str">
        <f t="shared" si="13"/>
        <v/>
      </c>
    </row>
    <row r="284" spans="1:5" x14ac:dyDescent="0.3">
      <c r="B284" s="2" t="str">
        <f t="shared" si="12"/>
        <v/>
      </c>
      <c r="C284" s="2" t="str">
        <f>IF(B284&lt;&gt;"", COUNTIF(B$2:B284, B284), "")</f>
        <v/>
      </c>
      <c r="D284" s="2" t="str">
        <f t="shared" si="14"/>
        <v/>
      </c>
      <c r="E284" s="2" t="str">
        <f t="shared" si="13"/>
        <v/>
      </c>
    </row>
    <row r="285" spans="1:5" x14ac:dyDescent="0.3">
      <c r="B285" s="2" t="str">
        <f t="shared" si="12"/>
        <v/>
      </c>
      <c r="C285" s="2" t="str">
        <f>IF(B285&lt;&gt;"", COUNTIF(B$2:B285, B285), "")</f>
        <v/>
      </c>
      <c r="D285" s="2" t="str">
        <f t="shared" si="14"/>
        <v/>
      </c>
      <c r="E285" s="2" t="str">
        <f t="shared" si="13"/>
        <v/>
      </c>
    </row>
    <row r="286" spans="1:5" x14ac:dyDescent="0.3">
      <c r="B286" s="2" t="str">
        <f t="shared" si="12"/>
        <v/>
      </c>
      <c r="C286" s="2" t="str">
        <f>IF(B286&lt;&gt;"", COUNTIF(B$2:B286, B286), "")</f>
        <v/>
      </c>
      <c r="D286" s="2" t="str">
        <f t="shared" si="14"/>
        <v/>
      </c>
      <c r="E286" s="2" t="str">
        <f t="shared" si="13"/>
        <v/>
      </c>
    </row>
    <row r="287" spans="1:5" x14ac:dyDescent="0.3">
      <c r="B287" s="2" t="str">
        <f t="shared" si="12"/>
        <v/>
      </c>
      <c r="C287" s="2" t="str">
        <f>IF(B287&lt;&gt;"", COUNTIF(B$2:B287, B287), "")</f>
        <v/>
      </c>
      <c r="D287" s="2" t="str">
        <f t="shared" si="14"/>
        <v/>
      </c>
      <c r="E287" s="2" t="str">
        <f t="shared" si="13"/>
        <v/>
      </c>
    </row>
    <row r="288" spans="1:5" x14ac:dyDescent="0.3">
      <c r="B288" s="2" t="str">
        <f t="shared" si="12"/>
        <v/>
      </c>
      <c r="C288" s="2" t="str">
        <f>IF(B288&lt;&gt;"", COUNTIF(B$2:B288, B288), "")</f>
        <v/>
      </c>
      <c r="D288" s="2" t="str">
        <f t="shared" si="14"/>
        <v/>
      </c>
      <c r="E288" s="2" t="str">
        <f t="shared" si="13"/>
        <v/>
      </c>
    </row>
    <row r="289" spans="2:5" x14ac:dyDescent="0.3">
      <c r="B289" s="2" t="str">
        <f t="shared" si="12"/>
        <v/>
      </c>
      <c r="C289" s="2" t="str">
        <f>IF(B289&lt;&gt;"", COUNTIF(B$2:B289, B289), "")</f>
        <v/>
      </c>
      <c r="D289" s="2" t="str">
        <f t="shared" si="14"/>
        <v/>
      </c>
      <c r="E289" s="2" t="str">
        <f t="shared" si="13"/>
        <v/>
      </c>
    </row>
    <row r="290" spans="2:5" x14ac:dyDescent="0.3">
      <c r="B290" s="2" t="str">
        <f t="shared" si="12"/>
        <v/>
      </c>
      <c r="C290" s="2" t="str">
        <f>IF(B290&lt;&gt;"", COUNTIF(B$2:B290, B290), "")</f>
        <v/>
      </c>
      <c r="D290" s="2" t="str">
        <f t="shared" si="14"/>
        <v/>
      </c>
      <c r="E290" s="2" t="str">
        <f t="shared" si="13"/>
        <v/>
      </c>
    </row>
    <row r="291" spans="2:5" x14ac:dyDescent="0.3">
      <c r="B291" s="2" t="str">
        <f t="shared" si="12"/>
        <v/>
      </c>
      <c r="C291" s="2" t="str">
        <f>IF(B291&lt;&gt;"", COUNTIF(B$2:B291, B291), "")</f>
        <v/>
      </c>
      <c r="D291" s="2" t="str">
        <f t="shared" si="14"/>
        <v/>
      </c>
      <c r="E291" s="2" t="str">
        <f t="shared" si="13"/>
        <v/>
      </c>
    </row>
    <row r="292" spans="2:5" x14ac:dyDescent="0.3">
      <c r="B292" s="2" t="str">
        <f t="shared" si="12"/>
        <v/>
      </c>
      <c r="C292" s="2" t="str">
        <f>IF(B292&lt;&gt;"", COUNTIF(B$2:B292, B292), "")</f>
        <v/>
      </c>
      <c r="D292" s="2" t="str">
        <f t="shared" si="14"/>
        <v/>
      </c>
      <c r="E292" s="2" t="str">
        <f t="shared" si="13"/>
        <v/>
      </c>
    </row>
    <row r="293" spans="2:5" x14ac:dyDescent="0.3">
      <c r="B293" s="2" t="str">
        <f t="shared" si="12"/>
        <v/>
      </c>
      <c r="C293" s="2" t="str">
        <f>IF(B293&lt;&gt;"", COUNTIF(B$2:B293, B293), "")</f>
        <v/>
      </c>
      <c r="D293" s="2" t="str">
        <f t="shared" si="14"/>
        <v/>
      </c>
      <c r="E293" s="2" t="str">
        <f t="shared" si="13"/>
        <v/>
      </c>
    </row>
    <row r="294" spans="2:5" x14ac:dyDescent="0.3">
      <c r="B294" s="2" t="str">
        <f t="shared" si="12"/>
        <v/>
      </c>
      <c r="C294" s="2" t="str">
        <f>IF(B294&lt;&gt;"", COUNTIF(B$2:B294, B294), "")</f>
        <v/>
      </c>
      <c r="D294" s="2" t="str">
        <f t="shared" si="14"/>
        <v/>
      </c>
      <c r="E294" s="2" t="str">
        <f t="shared" si="13"/>
        <v/>
      </c>
    </row>
    <row r="295" spans="2:5" x14ac:dyDescent="0.3">
      <c r="B295" s="2" t="str">
        <f t="shared" si="12"/>
        <v/>
      </c>
      <c r="C295" s="2" t="str">
        <f>IF(B295&lt;&gt;"", COUNTIF(B$2:B295, B295), "")</f>
        <v/>
      </c>
      <c r="D295" s="2" t="str">
        <f t="shared" si="14"/>
        <v/>
      </c>
      <c r="E295" s="2" t="str">
        <f t="shared" si="13"/>
        <v/>
      </c>
    </row>
    <row r="296" spans="2:5" x14ac:dyDescent="0.3">
      <c r="B296" s="2" t="str">
        <f t="shared" si="12"/>
        <v/>
      </c>
      <c r="C296" s="2" t="str">
        <f>IF(B296&lt;&gt;"", COUNTIF(B$2:B296, B296), "")</f>
        <v/>
      </c>
      <c r="D296" s="2" t="str">
        <f t="shared" si="14"/>
        <v/>
      </c>
      <c r="E296" s="2" t="str">
        <f t="shared" si="13"/>
        <v/>
      </c>
    </row>
    <row r="297" spans="2:5" x14ac:dyDescent="0.3">
      <c r="B297" s="2" t="str">
        <f t="shared" si="12"/>
        <v/>
      </c>
      <c r="C297" s="2" t="str">
        <f>IF(B297&lt;&gt;"", COUNTIF(B$2:B297, B297), "")</f>
        <v/>
      </c>
      <c r="D297" s="2" t="str">
        <f t="shared" si="14"/>
        <v/>
      </c>
      <c r="E297" s="2" t="str">
        <f t="shared" si="13"/>
        <v/>
      </c>
    </row>
    <row r="298" spans="2:5" x14ac:dyDescent="0.3">
      <c r="B298" s="2" t="str">
        <f t="shared" si="12"/>
        <v/>
      </c>
      <c r="C298" s="2" t="str">
        <f>IF(B298&lt;&gt;"", COUNTIF(B$2:B298, B298), "")</f>
        <v/>
      </c>
      <c r="D298" s="2" t="str">
        <f t="shared" si="14"/>
        <v/>
      </c>
      <c r="E298" s="2" t="str">
        <f t="shared" si="13"/>
        <v/>
      </c>
    </row>
    <row r="299" spans="2:5" x14ac:dyDescent="0.3">
      <c r="B299" s="2" t="str">
        <f t="shared" si="12"/>
        <v/>
      </c>
      <c r="C299" s="2" t="str">
        <f>IF(B299&lt;&gt;"", COUNTIF(B$2:B299, B299), "")</f>
        <v/>
      </c>
      <c r="D299" s="2" t="str">
        <f t="shared" si="14"/>
        <v/>
      </c>
      <c r="E299" s="2" t="str">
        <f t="shared" si="13"/>
        <v/>
      </c>
    </row>
    <row r="300" spans="2:5" x14ac:dyDescent="0.3">
      <c r="B300" s="2" t="str">
        <f t="shared" si="12"/>
        <v/>
      </c>
      <c r="C300" s="2" t="str">
        <f>IF(B300&lt;&gt;"", COUNTIF(B$2:B300, B300), "")</f>
        <v/>
      </c>
      <c r="D300" s="2" t="str">
        <f t="shared" si="14"/>
        <v/>
      </c>
      <c r="E300" s="2" t="str">
        <f t="shared" si="13"/>
        <v/>
      </c>
    </row>
    <row r="301" spans="2:5" x14ac:dyDescent="0.3">
      <c r="B301" s="2" t="str">
        <f t="shared" si="12"/>
        <v/>
      </c>
      <c r="C301" s="2" t="str">
        <f>IF(B301&lt;&gt;"", COUNTIF(B$2:B301, B301), "")</f>
        <v/>
      </c>
      <c r="D301" s="2" t="str">
        <f t="shared" si="14"/>
        <v/>
      </c>
      <c r="E301" s="2" t="str">
        <f t="shared" si="13"/>
        <v/>
      </c>
    </row>
    <row r="302" spans="2:5" x14ac:dyDescent="0.3">
      <c r="B302" s="2" t="str">
        <f t="shared" si="12"/>
        <v/>
      </c>
      <c r="C302" s="2" t="str">
        <f>IF(B302&lt;&gt;"", COUNTIF(B$2:B302, B302), "")</f>
        <v/>
      </c>
      <c r="D302" s="2" t="str">
        <f t="shared" si="14"/>
        <v/>
      </c>
      <c r="E302" s="2" t="str">
        <f t="shared" si="13"/>
        <v/>
      </c>
    </row>
    <row r="303" spans="2:5" x14ac:dyDescent="0.3">
      <c r="B303" s="2" t="str">
        <f t="shared" si="12"/>
        <v/>
      </c>
      <c r="C303" s="2" t="str">
        <f>IF(B303&lt;&gt;"", COUNTIF(B$2:B303, B303), "")</f>
        <v/>
      </c>
      <c r="D303" s="2" t="str">
        <f t="shared" si="14"/>
        <v/>
      </c>
      <c r="E303" s="2" t="str">
        <f t="shared" si="13"/>
        <v/>
      </c>
    </row>
    <row r="304" spans="2:5" x14ac:dyDescent="0.3">
      <c r="B304" s="2" t="str">
        <f t="shared" si="12"/>
        <v/>
      </c>
      <c r="C304" s="2" t="str">
        <f>IF(B304&lt;&gt;"", COUNTIF(B$2:B304, B304), "")</f>
        <v/>
      </c>
      <c r="D304" s="2" t="str">
        <f t="shared" si="14"/>
        <v/>
      </c>
      <c r="E304" s="2" t="str">
        <f t="shared" si="13"/>
        <v/>
      </c>
    </row>
    <row r="305" spans="2:5" x14ac:dyDescent="0.3">
      <c r="B305" s="2" t="str">
        <f t="shared" si="12"/>
        <v/>
      </c>
      <c r="C305" s="2" t="str">
        <f>IF(B305&lt;&gt;"", COUNTIF(B$2:B305, B305), "")</f>
        <v/>
      </c>
      <c r="D305" s="2" t="str">
        <f t="shared" si="14"/>
        <v/>
      </c>
      <c r="E305" s="2" t="str">
        <f t="shared" si="13"/>
        <v/>
      </c>
    </row>
    <row r="306" spans="2:5" x14ac:dyDescent="0.3">
      <c r="B306" s="2" t="str">
        <f t="shared" si="12"/>
        <v/>
      </c>
      <c r="C306" s="2" t="str">
        <f>IF(B306&lt;&gt;"", COUNTIF(B$2:B306, B306), "")</f>
        <v/>
      </c>
      <c r="D306" s="2" t="str">
        <f t="shared" si="14"/>
        <v/>
      </c>
      <c r="E306" s="2" t="str">
        <f t="shared" si="13"/>
        <v/>
      </c>
    </row>
    <row r="307" spans="2:5" x14ac:dyDescent="0.3">
      <c r="B307" s="2" t="str">
        <f t="shared" si="12"/>
        <v/>
      </c>
      <c r="C307" s="2" t="str">
        <f>IF(B307&lt;&gt;"", COUNTIF(B$2:B307, B307), "")</f>
        <v/>
      </c>
      <c r="D307" s="2" t="str">
        <f t="shared" si="14"/>
        <v/>
      </c>
      <c r="E307" s="2" t="str">
        <f t="shared" si="13"/>
        <v/>
      </c>
    </row>
    <row r="308" spans="2:5" x14ac:dyDescent="0.3">
      <c r="B308" s="2" t="str">
        <f t="shared" si="12"/>
        <v/>
      </c>
      <c r="C308" s="2" t="str">
        <f>IF(B308&lt;&gt;"", COUNTIF(B$2:B308, B308), "")</f>
        <v/>
      </c>
      <c r="D308" s="2" t="str">
        <f t="shared" si="14"/>
        <v/>
      </c>
      <c r="E308" s="2" t="str">
        <f t="shared" si="13"/>
        <v/>
      </c>
    </row>
    <row r="309" spans="2:5" x14ac:dyDescent="0.3">
      <c r="B309" s="2" t="str">
        <f t="shared" si="12"/>
        <v/>
      </c>
      <c r="C309" s="2" t="str">
        <f>IF(B309&lt;&gt;"", COUNTIF(B$2:B309, B309), "")</f>
        <v/>
      </c>
      <c r="D309" s="2" t="str">
        <f t="shared" si="14"/>
        <v/>
      </c>
      <c r="E309" s="2" t="str">
        <f t="shared" si="13"/>
        <v/>
      </c>
    </row>
    <row r="310" spans="2:5" x14ac:dyDescent="0.3">
      <c r="B310" s="2" t="str">
        <f t="shared" si="12"/>
        <v/>
      </c>
      <c r="C310" s="2" t="str">
        <f>IF(B310&lt;&gt;"", COUNTIF(B$2:B310, B310), "")</f>
        <v/>
      </c>
      <c r="D310" s="2" t="str">
        <f t="shared" si="14"/>
        <v/>
      </c>
      <c r="E310" s="2" t="str">
        <f t="shared" si="13"/>
        <v/>
      </c>
    </row>
    <row r="311" spans="2:5" x14ac:dyDescent="0.3">
      <c r="B311" s="2" t="str">
        <f t="shared" si="12"/>
        <v/>
      </c>
      <c r="C311" s="2" t="str">
        <f>IF(B311&lt;&gt;"", COUNTIF(B$2:B311, B311), "")</f>
        <v/>
      </c>
      <c r="D311" s="2" t="str">
        <f t="shared" si="14"/>
        <v/>
      </c>
      <c r="E311" s="2" t="str">
        <f t="shared" si="13"/>
        <v/>
      </c>
    </row>
    <row r="312" spans="2:5" x14ac:dyDescent="0.3">
      <c r="B312" s="2" t="str">
        <f t="shared" si="12"/>
        <v/>
      </c>
      <c r="C312" s="2" t="str">
        <f>IF(B312&lt;&gt;"", COUNTIF(B$2:B312, B312), "")</f>
        <v/>
      </c>
      <c r="D312" s="2" t="str">
        <f t="shared" si="14"/>
        <v/>
      </c>
      <c r="E312" s="2" t="str">
        <f t="shared" si="13"/>
        <v/>
      </c>
    </row>
    <row r="313" spans="2:5" x14ac:dyDescent="0.3">
      <c r="B313" s="2" t="str">
        <f t="shared" si="12"/>
        <v/>
      </c>
      <c r="C313" s="2" t="str">
        <f>IF(B313&lt;&gt;"", COUNTIF(B$2:B313, B313), "")</f>
        <v/>
      </c>
      <c r="D313" s="2" t="str">
        <f t="shared" si="14"/>
        <v/>
      </c>
      <c r="E313" s="2" t="str">
        <f t="shared" si="13"/>
        <v/>
      </c>
    </row>
    <row r="314" spans="2:5" x14ac:dyDescent="0.3">
      <c r="B314" s="2" t="str">
        <f t="shared" si="12"/>
        <v/>
      </c>
      <c r="C314" s="2" t="str">
        <f>IF(B314&lt;&gt;"", COUNTIF(B$2:B314, B314), "")</f>
        <v/>
      </c>
      <c r="D314" s="2" t="str">
        <f t="shared" si="14"/>
        <v/>
      </c>
      <c r="E314" s="2" t="str">
        <f t="shared" si="13"/>
        <v/>
      </c>
    </row>
    <row r="315" spans="2:5" x14ac:dyDescent="0.3">
      <c r="B315" s="2" t="str">
        <f t="shared" si="12"/>
        <v/>
      </c>
      <c r="C315" s="2" t="str">
        <f>IF(B315&lt;&gt;"", COUNTIF(B$2:B315, B315), "")</f>
        <v/>
      </c>
      <c r="D315" s="2" t="str">
        <f t="shared" si="14"/>
        <v/>
      </c>
      <c r="E315" s="2" t="str">
        <f t="shared" si="13"/>
        <v/>
      </c>
    </row>
    <row r="316" spans="2:5" x14ac:dyDescent="0.3">
      <c r="B316" s="2" t="str">
        <f t="shared" si="12"/>
        <v/>
      </c>
      <c r="C316" s="2" t="str">
        <f>IF(B316&lt;&gt;"", COUNTIF(B$2:B316, B316), "")</f>
        <v/>
      </c>
      <c r="D316" s="2" t="str">
        <f t="shared" si="14"/>
        <v/>
      </c>
      <c r="E316" s="2" t="str">
        <f t="shared" si="13"/>
        <v/>
      </c>
    </row>
    <row r="317" spans="2:5" x14ac:dyDescent="0.3">
      <c r="B317" s="2" t="str">
        <f t="shared" si="12"/>
        <v/>
      </c>
      <c r="C317" s="2" t="str">
        <f>IF(B317&lt;&gt;"", COUNTIF(B$2:B317, B317), "")</f>
        <v/>
      </c>
      <c r="D317" s="2" t="str">
        <f t="shared" si="14"/>
        <v/>
      </c>
      <c r="E317" s="2" t="str">
        <f t="shared" si="13"/>
        <v/>
      </c>
    </row>
    <row r="318" spans="2:5" x14ac:dyDescent="0.3">
      <c r="B318" s="2" t="str">
        <f t="shared" si="12"/>
        <v/>
      </c>
      <c r="C318" s="2" t="str">
        <f>IF(B318&lt;&gt;"", COUNTIF(B$2:B318, B318), "")</f>
        <v/>
      </c>
      <c r="D318" s="2" t="str">
        <f t="shared" si="14"/>
        <v/>
      </c>
      <c r="E318" s="2" t="str">
        <f t="shared" si="13"/>
        <v/>
      </c>
    </row>
    <row r="319" spans="2:5" x14ac:dyDescent="0.3">
      <c r="B319" s="2" t="str">
        <f t="shared" si="12"/>
        <v/>
      </c>
      <c r="C319" s="2" t="str">
        <f>IF(B319&lt;&gt;"", COUNTIF(B$2:B319, B319), "")</f>
        <v/>
      </c>
      <c r="D319" s="2" t="str">
        <f t="shared" si="14"/>
        <v/>
      </c>
      <c r="E319" s="2" t="str">
        <f t="shared" si="13"/>
        <v/>
      </c>
    </row>
    <row r="320" spans="2:5" x14ac:dyDescent="0.3">
      <c r="B320" s="2" t="str">
        <f t="shared" si="12"/>
        <v/>
      </c>
      <c r="C320" s="2" t="str">
        <f>IF(B320&lt;&gt;"", COUNTIF(B$2:B320, B320), "")</f>
        <v/>
      </c>
      <c r="D320" s="2" t="str">
        <f t="shared" si="14"/>
        <v/>
      </c>
      <c r="E320" s="2" t="str">
        <f t="shared" si="13"/>
        <v/>
      </c>
    </row>
    <row r="321" spans="2:5" x14ac:dyDescent="0.3">
      <c r="B321" s="2" t="str">
        <f t="shared" si="12"/>
        <v/>
      </c>
      <c r="C321" s="2" t="str">
        <f>IF(B321&lt;&gt;"", COUNTIF(B$2:B321, B321), "")</f>
        <v/>
      </c>
      <c r="D321" s="2" t="str">
        <f t="shared" si="14"/>
        <v/>
      </c>
      <c r="E321" s="2" t="str">
        <f t="shared" si="13"/>
        <v/>
      </c>
    </row>
    <row r="322" spans="2:5" x14ac:dyDescent="0.3">
      <c r="B322" s="2" t="str">
        <f t="shared" ref="B322:B385" si="15">IF(MID(A322,3,1)=";", LEFT(A322,2), "")</f>
        <v/>
      </c>
      <c r="C322" s="2" t="str">
        <f>IF(B322&lt;&gt;"", COUNTIF(B$2:B322, B322), "")</f>
        <v/>
      </c>
      <c r="D322" s="2" t="str">
        <f t="shared" si="14"/>
        <v/>
      </c>
      <c r="E322" s="2" t="str">
        <f t="shared" ref="E322:E385" si="16">IF(B322&lt;&gt;"",A322,"")</f>
        <v/>
      </c>
    </row>
    <row r="323" spans="2:5" x14ac:dyDescent="0.3">
      <c r="B323" s="2" t="str">
        <f t="shared" si="15"/>
        <v/>
      </c>
      <c r="C323" s="2" t="str">
        <f>IF(B323&lt;&gt;"", COUNTIF(B$2:B323, B323), "")</f>
        <v/>
      </c>
      <c r="D323" s="2" t="str">
        <f t="shared" ref="D323:D386" si="17">IF(B323&lt;&gt;"", B323 &amp; TEXT(C323, "000"), "")</f>
        <v/>
      </c>
      <c r="E323" s="2" t="str">
        <f t="shared" si="16"/>
        <v/>
      </c>
    </row>
    <row r="324" spans="2:5" x14ac:dyDescent="0.3">
      <c r="B324" s="2" t="str">
        <f t="shared" si="15"/>
        <v/>
      </c>
      <c r="C324" s="2" t="str">
        <f>IF(B324&lt;&gt;"", COUNTIF(B$2:B324, B324), "")</f>
        <v/>
      </c>
      <c r="D324" s="2" t="str">
        <f t="shared" si="17"/>
        <v/>
      </c>
      <c r="E324" s="2" t="str">
        <f t="shared" si="16"/>
        <v/>
      </c>
    </row>
    <row r="325" spans="2:5" x14ac:dyDescent="0.3">
      <c r="B325" s="2" t="str">
        <f t="shared" si="15"/>
        <v/>
      </c>
      <c r="C325" s="2" t="str">
        <f>IF(B325&lt;&gt;"", COUNTIF(B$2:B325, B325), "")</f>
        <v/>
      </c>
      <c r="D325" s="2" t="str">
        <f t="shared" si="17"/>
        <v/>
      </c>
      <c r="E325" s="2" t="str">
        <f t="shared" si="16"/>
        <v/>
      </c>
    </row>
    <row r="326" spans="2:5" x14ac:dyDescent="0.3">
      <c r="B326" s="2" t="str">
        <f t="shared" si="15"/>
        <v/>
      </c>
      <c r="C326" s="2" t="str">
        <f>IF(B326&lt;&gt;"", COUNTIF(B$2:B326, B326), "")</f>
        <v/>
      </c>
      <c r="D326" s="2" t="str">
        <f t="shared" si="17"/>
        <v/>
      </c>
      <c r="E326" s="2" t="str">
        <f t="shared" si="16"/>
        <v/>
      </c>
    </row>
    <row r="327" spans="2:5" x14ac:dyDescent="0.3">
      <c r="B327" s="2" t="str">
        <f t="shared" si="15"/>
        <v/>
      </c>
      <c r="C327" s="2" t="str">
        <f>IF(B327&lt;&gt;"", COUNTIF(B$2:B327, B327), "")</f>
        <v/>
      </c>
      <c r="D327" s="2" t="str">
        <f t="shared" si="17"/>
        <v/>
      </c>
      <c r="E327" s="2" t="str">
        <f t="shared" si="16"/>
        <v/>
      </c>
    </row>
    <row r="328" spans="2:5" x14ac:dyDescent="0.3">
      <c r="B328" s="2" t="str">
        <f t="shared" si="15"/>
        <v/>
      </c>
      <c r="C328" s="2" t="str">
        <f>IF(B328&lt;&gt;"", COUNTIF(B$2:B328, B328), "")</f>
        <v/>
      </c>
      <c r="D328" s="2" t="str">
        <f t="shared" si="17"/>
        <v/>
      </c>
      <c r="E328" s="2" t="str">
        <f t="shared" si="16"/>
        <v/>
      </c>
    </row>
    <row r="329" spans="2:5" x14ac:dyDescent="0.3">
      <c r="B329" s="2" t="str">
        <f t="shared" si="15"/>
        <v/>
      </c>
      <c r="C329" s="2" t="str">
        <f>IF(B329&lt;&gt;"", COUNTIF(B$2:B329, B329), "")</f>
        <v/>
      </c>
      <c r="D329" s="2" t="str">
        <f t="shared" si="17"/>
        <v/>
      </c>
      <c r="E329" s="2" t="str">
        <f t="shared" si="16"/>
        <v/>
      </c>
    </row>
    <row r="330" spans="2:5" x14ac:dyDescent="0.3">
      <c r="B330" s="2" t="str">
        <f t="shared" si="15"/>
        <v/>
      </c>
      <c r="C330" s="2" t="str">
        <f>IF(B330&lt;&gt;"", COUNTIF(B$2:B330, B330), "")</f>
        <v/>
      </c>
      <c r="D330" s="2" t="str">
        <f t="shared" si="17"/>
        <v/>
      </c>
      <c r="E330" s="2" t="str">
        <f t="shared" si="16"/>
        <v/>
      </c>
    </row>
    <row r="331" spans="2:5" x14ac:dyDescent="0.3">
      <c r="B331" s="2" t="str">
        <f t="shared" si="15"/>
        <v/>
      </c>
      <c r="C331" s="2" t="str">
        <f>IF(B331&lt;&gt;"", COUNTIF(B$2:B331, B331), "")</f>
        <v/>
      </c>
      <c r="D331" s="2" t="str">
        <f t="shared" si="17"/>
        <v/>
      </c>
      <c r="E331" s="2" t="str">
        <f t="shared" si="16"/>
        <v/>
      </c>
    </row>
    <row r="332" spans="2:5" x14ac:dyDescent="0.3">
      <c r="B332" s="2" t="str">
        <f t="shared" si="15"/>
        <v/>
      </c>
      <c r="C332" s="2" t="str">
        <f>IF(B332&lt;&gt;"", COUNTIF(B$2:B332, B332), "")</f>
        <v/>
      </c>
      <c r="D332" s="2" t="str">
        <f t="shared" si="17"/>
        <v/>
      </c>
      <c r="E332" s="2" t="str">
        <f t="shared" si="16"/>
        <v/>
      </c>
    </row>
    <row r="333" spans="2:5" x14ac:dyDescent="0.3">
      <c r="B333" s="2" t="str">
        <f t="shared" si="15"/>
        <v/>
      </c>
      <c r="C333" s="2" t="str">
        <f>IF(B333&lt;&gt;"", COUNTIF(B$2:B333, B333), "")</f>
        <v/>
      </c>
      <c r="D333" s="2" t="str">
        <f t="shared" si="17"/>
        <v/>
      </c>
      <c r="E333" s="2" t="str">
        <f t="shared" si="16"/>
        <v/>
      </c>
    </row>
    <row r="334" spans="2:5" x14ac:dyDescent="0.3">
      <c r="B334" s="2" t="str">
        <f t="shared" si="15"/>
        <v/>
      </c>
      <c r="C334" s="2" t="str">
        <f>IF(B334&lt;&gt;"", COUNTIF(B$2:B334, B334), "")</f>
        <v/>
      </c>
      <c r="D334" s="2" t="str">
        <f t="shared" si="17"/>
        <v/>
      </c>
      <c r="E334" s="2" t="str">
        <f t="shared" si="16"/>
        <v/>
      </c>
    </row>
    <row r="335" spans="2:5" x14ac:dyDescent="0.3">
      <c r="B335" s="2" t="str">
        <f t="shared" si="15"/>
        <v/>
      </c>
      <c r="C335" s="2" t="str">
        <f>IF(B335&lt;&gt;"", COUNTIF(B$2:B335, B335), "")</f>
        <v/>
      </c>
      <c r="D335" s="2" t="str">
        <f t="shared" si="17"/>
        <v/>
      </c>
      <c r="E335" s="2" t="str">
        <f t="shared" si="16"/>
        <v/>
      </c>
    </row>
    <row r="336" spans="2:5" x14ac:dyDescent="0.3">
      <c r="B336" s="2" t="str">
        <f t="shared" si="15"/>
        <v/>
      </c>
      <c r="C336" s="2" t="str">
        <f>IF(B336&lt;&gt;"", COUNTIF(B$2:B336, B336), "")</f>
        <v/>
      </c>
      <c r="D336" s="2" t="str">
        <f t="shared" si="17"/>
        <v/>
      </c>
      <c r="E336" s="2" t="str">
        <f t="shared" si="16"/>
        <v/>
      </c>
    </row>
    <row r="337" spans="2:5" x14ac:dyDescent="0.3">
      <c r="B337" s="2" t="str">
        <f t="shared" si="15"/>
        <v/>
      </c>
      <c r="C337" s="2" t="str">
        <f>IF(B337&lt;&gt;"", COUNTIF(B$2:B337, B337), "")</f>
        <v/>
      </c>
      <c r="D337" s="2" t="str">
        <f t="shared" si="17"/>
        <v/>
      </c>
      <c r="E337" s="2" t="str">
        <f t="shared" si="16"/>
        <v/>
      </c>
    </row>
    <row r="338" spans="2:5" x14ac:dyDescent="0.3">
      <c r="B338" s="2" t="str">
        <f t="shared" si="15"/>
        <v/>
      </c>
      <c r="C338" s="2" t="str">
        <f>IF(B338&lt;&gt;"", COUNTIF(B$2:B338, B338), "")</f>
        <v/>
      </c>
      <c r="D338" s="2" t="str">
        <f t="shared" si="17"/>
        <v/>
      </c>
      <c r="E338" s="2" t="str">
        <f t="shared" si="16"/>
        <v/>
      </c>
    </row>
    <row r="339" spans="2:5" x14ac:dyDescent="0.3">
      <c r="B339" s="2" t="str">
        <f t="shared" si="15"/>
        <v/>
      </c>
      <c r="C339" s="2" t="str">
        <f>IF(B339&lt;&gt;"", COUNTIF(B$2:B339, B339), "")</f>
        <v/>
      </c>
      <c r="D339" s="2" t="str">
        <f t="shared" si="17"/>
        <v/>
      </c>
      <c r="E339" s="2" t="str">
        <f t="shared" si="16"/>
        <v/>
      </c>
    </row>
    <row r="340" spans="2:5" x14ac:dyDescent="0.3">
      <c r="B340" s="2" t="str">
        <f t="shared" si="15"/>
        <v/>
      </c>
      <c r="C340" s="2" t="str">
        <f>IF(B340&lt;&gt;"", COUNTIF(B$2:B340, B340), "")</f>
        <v/>
      </c>
      <c r="D340" s="2" t="str">
        <f t="shared" si="17"/>
        <v/>
      </c>
      <c r="E340" s="2" t="str">
        <f t="shared" si="16"/>
        <v/>
      </c>
    </row>
    <row r="341" spans="2:5" x14ac:dyDescent="0.3">
      <c r="B341" s="2" t="str">
        <f t="shared" si="15"/>
        <v/>
      </c>
      <c r="C341" s="2" t="str">
        <f>IF(B341&lt;&gt;"", COUNTIF(B$2:B341, B341), "")</f>
        <v/>
      </c>
      <c r="D341" s="2" t="str">
        <f t="shared" si="17"/>
        <v/>
      </c>
      <c r="E341" s="2" t="str">
        <f t="shared" si="16"/>
        <v/>
      </c>
    </row>
    <row r="342" spans="2:5" x14ac:dyDescent="0.3">
      <c r="B342" s="2" t="str">
        <f t="shared" si="15"/>
        <v/>
      </c>
      <c r="C342" s="2" t="str">
        <f>IF(B342&lt;&gt;"", COUNTIF(B$2:B342, B342), "")</f>
        <v/>
      </c>
      <c r="D342" s="2" t="str">
        <f t="shared" si="17"/>
        <v/>
      </c>
      <c r="E342" s="2" t="str">
        <f t="shared" si="16"/>
        <v/>
      </c>
    </row>
    <row r="343" spans="2:5" x14ac:dyDescent="0.3">
      <c r="B343" s="2" t="str">
        <f t="shared" si="15"/>
        <v/>
      </c>
      <c r="C343" s="2" t="str">
        <f>IF(B343&lt;&gt;"", COUNTIF(B$2:B343, B343), "")</f>
        <v/>
      </c>
      <c r="D343" s="2" t="str">
        <f t="shared" si="17"/>
        <v/>
      </c>
      <c r="E343" s="2" t="str">
        <f t="shared" si="16"/>
        <v/>
      </c>
    </row>
    <row r="344" spans="2:5" x14ac:dyDescent="0.3">
      <c r="B344" s="2" t="str">
        <f t="shared" si="15"/>
        <v/>
      </c>
      <c r="C344" s="2" t="str">
        <f>IF(B344&lt;&gt;"", COUNTIF(B$2:B344, B344), "")</f>
        <v/>
      </c>
      <c r="D344" s="2" t="str">
        <f t="shared" si="17"/>
        <v/>
      </c>
      <c r="E344" s="2" t="str">
        <f t="shared" si="16"/>
        <v/>
      </c>
    </row>
    <row r="345" spans="2:5" x14ac:dyDescent="0.3">
      <c r="B345" s="2" t="str">
        <f t="shared" si="15"/>
        <v/>
      </c>
      <c r="C345" s="2" t="str">
        <f>IF(B345&lt;&gt;"", COUNTIF(B$2:B345, B345), "")</f>
        <v/>
      </c>
      <c r="D345" s="2" t="str">
        <f t="shared" si="17"/>
        <v/>
      </c>
      <c r="E345" s="2" t="str">
        <f t="shared" si="16"/>
        <v/>
      </c>
    </row>
    <row r="346" spans="2:5" x14ac:dyDescent="0.3">
      <c r="B346" s="2" t="str">
        <f t="shared" si="15"/>
        <v/>
      </c>
      <c r="C346" s="2" t="str">
        <f>IF(B346&lt;&gt;"", COUNTIF(B$2:B346, B346), "")</f>
        <v/>
      </c>
      <c r="D346" s="2" t="str">
        <f t="shared" si="17"/>
        <v/>
      </c>
      <c r="E346" s="2" t="str">
        <f t="shared" si="16"/>
        <v/>
      </c>
    </row>
    <row r="347" spans="2:5" x14ac:dyDescent="0.3">
      <c r="B347" s="2" t="str">
        <f t="shared" si="15"/>
        <v/>
      </c>
      <c r="C347" s="2" t="str">
        <f>IF(B347&lt;&gt;"", COUNTIF(B$2:B347, B347), "")</f>
        <v/>
      </c>
      <c r="D347" s="2" t="str">
        <f t="shared" si="17"/>
        <v/>
      </c>
      <c r="E347" s="2" t="str">
        <f t="shared" si="16"/>
        <v/>
      </c>
    </row>
    <row r="348" spans="2:5" x14ac:dyDescent="0.3">
      <c r="B348" s="2" t="str">
        <f t="shared" si="15"/>
        <v/>
      </c>
      <c r="C348" s="2" t="str">
        <f>IF(B348&lt;&gt;"", COUNTIF(B$2:B348, B348), "")</f>
        <v/>
      </c>
      <c r="D348" s="2" t="str">
        <f t="shared" si="17"/>
        <v/>
      </c>
      <c r="E348" s="2" t="str">
        <f t="shared" si="16"/>
        <v/>
      </c>
    </row>
    <row r="349" spans="2:5" x14ac:dyDescent="0.3">
      <c r="B349" s="2" t="str">
        <f t="shared" si="15"/>
        <v/>
      </c>
      <c r="C349" s="2" t="str">
        <f>IF(B349&lt;&gt;"", COUNTIF(B$2:B349, B349), "")</f>
        <v/>
      </c>
      <c r="D349" s="2" t="str">
        <f t="shared" si="17"/>
        <v/>
      </c>
      <c r="E349" s="2" t="str">
        <f t="shared" si="16"/>
        <v/>
      </c>
    </row>
    <row r="350" spans="2:5" x14ac:dyDescent="0.3">
      <c r="B350" s="2" t="str">
        <f t="shared" si="15"/>
        <v/>
      </c>
      <c r="C350" s="2" t="str">
        <f>IF(B350&lt;&gt;"", COUNTIF(B$2:B350, B350), "")</f>
        <v/>
      </c>
      <c r="D350" s="2" t="str">
        <f t="shared" si="17"/>
        <v/>
      </c>
      <c r="E350" s="2" t="str">
        <f t="shared" si="16"/>
        <v/>
      </c>
    </row>
    <row r="351" spans="2:5" x14ac:dyDescent="0.3">
      <c r="B351" s="2" t="str">
        <f t="shared" si="15"/>
        <v/>
      </c>
      <c r="C351" s="2" t="str">
        <f>IF(B351&lt;&gt;"", COUNTIF(B$2:B351, B351), "")</f>
        <v/>
      </c>
      <c r="D351" s="2" t="str">
        <f t="shared" si="17"/>
        <v/>
      </c>
      <c r="E351" s="2" t="str">
        <f t="shared" si="16"/>
        <v/>
      </c>
    </row>
    <row r="352" spans="2:5" x14ac:dyDescent="0.3">
      <c r="B352" s="2" t="str">
        <f t="shared" si="15"/>
        <v/>
      </c>
      <c r="C352" s="2" t="str">
        <f>IF(B352&lt;&gt;"", COUNTIF(B$2:B352, B352), "")</f>
        <v/>
      </c>
      <c r="D352" s="2" t="str">
        <f t="shared" si="17"/>
        <v/>
      </c>
      <c r="E352" s="2" t="str">
        <f t="shared" si="16"/>
        <v/>
      </c>
    </row>
    <row r="353" spans="2:5" x14ac:dyDescent="0.3">
      <c r="B353" s="2" t="str">
        <f t="shared" si="15"/>
        <v/>
      </c>
      <c r="C353" s="2" t="str">
        <f>IF(B353&lt;&gt;"", COUNTIF(B$2:B353, B353), "")</f>
        <v/>
      </c>
      <c r="D353" s="2" t="str">
        <f t="shared" si="17"/>
        <v/>
      </c>
      <c r="E353" s="2" t="str">
        <f t="shared" si="16"/>
        <v/>
      </c>
    </row>
    <row r="354" spans="2:5" x14ac:dyDescent="0.3">
      <c r="B354" s="2" t="str">
        <f t="shared" si="15"/>
        <v/>
      </c>
      <c r="C354" s="2" t="str">
        <f>IF(B354&lt;&gt;"", COUNTIF(B$2:B354, B354), "")</f>
        <v/>
      </c>
      <c r="D354" s="2" t="str">
        <f t="shared" si="17"/>
        <v/>
      </c>
      <c r="E354" s="2" t="str">
        <f t="shared" si="16"/>
        <v/>
      </c>
    </row>
    <row r="355" spans="2:5" x14ac:dyDescent="0.3">
      <c r="B355" s="2" t="str">
        <f t="shared" si="15"/>
        <v/>
      </c>
      <c r="C355" s="2" t="str">
        <f>IF(B355&lt;&gt;"", COUNTIF(B$2:B355, B355), "")</f>
        <v/>
      </c>
      <c r="D355" s="2" t="str">
        <f t="shared" si="17"/>
        <v/>
      </c>
      <c r="E355" s="2" t="str">
        <f t="shared" si="16"/>
        <v/>
      </c>
    </row>
    <row r="356" spans="2:5" x14ac:dyDescent="0.3">
      <c r="B356" s="2" t="str">
        <f t="shared" si="15"/>
        <v/>
      </c>
      <c r="C356" s="2" t="str">
        <f>IF(B356&lt;&gt;"", COUNTIF(B$2:B356, B356), "")</f>
        <v/>
      </c>
      <c r="D356" s="2" t="str">
        <f t="shared" si="17"/>
        <v/>
      </c>
      <c r="E356" s="2" t="str">
        <f t="shared" si="16"/>
        <v/>
      </c>
    </row>
    <row r="357" spans="2:5" x14ac:dyDescent="0.3">
      <c r="B357" s="2" t="str">
        <f t="shared" si="15"/>
        <v/>
      </c>
      <c r="C357" s="2" t="str">
        <f>IF(B357&lt;&gt;"", COUNTIF(B$2:B357, B357), "")</f>
        <v/>
      </c>
      <c r="D357" s="2" t="str">
        <f t="shared" si="17"/>
        <v/>
      </c>
      <c r="E357" s="2" t="str">
        <f t="shared" si="16"/>
        <v/>
      </c>
    </row>
    <row r="358" spans="2:5" x14ac:dyDescent="0.3">
      <c r="B358" s="2" t="str">
        <f t="shared" si="15"/>
        <v/>
      </c>
      <c r="C358" s="2" t="str">
        <f>IF(B358&lt;&gt;"", COUNTIF(B$2:B358, B358), "")</f>
        <v/>
      </c>
      <c r="D358" s="2" t="str">
        <f t="shared" si="17"/>
        <v/>
      </c>
      <c r="E358" s="2" t="str">
        <f t="shared" si="16"/>
        <v/>
      </c>
    </row>
    <row r="359" spans="2:5" x14ac:dyDescent="0.3">
      <c r="B359" s="2" t="str">
        <f t="shared" si="15"/>
        <v/>
      </c>
      <c r="C359" s="2" t="str">
        <f>IF(B359&lt;&gt;"", COUNTIF(B$2:B359, B359), "")</f>
        <v/>
      </c>
      <c r="D359" s="2" t="str">
        <f t="shared" si="17"/>
        <v/>
      </c>
      <c r="E359" s="2" t="str">
        <f t="shared" si="16"/>
        <v/>
      </c>
    </row>
    <row r="360" spans="2:5" x14ac:dyDescent="0.3">
      <c r="B360" s="2" t="str">
        <f t="shared" si="15"/>
        <v/>
      </c>
      <c r="C360" s="2" t="str">
        <f>IF(B360&lt;&gt;"", COUNTIF(B$2:B360, B360), "")</f>
        <v/>
      </c>
      <c r="D360" s="2" t="str">
        <f t="shared" si="17"/>
        <v/>
      </c>
      <c r="E360" s="2" t="str">
        <f t="shared" si="16"/>
        <v/>
      </c>
    </row>
    <row r="361" spans="2:5" x14ac:dyDescent="0.3">
      <c r="B361" s="2" t="str">
        <f t="shared" si="15"/>
        <v/>
      </c>
      <c r="C361" s="2" t="str">
        <f>IF(B361&lt;&gt;"", COUNTIF(B$2:B361, B361), "")</f>
        <v/>
      </c>
      <c r="D361" s="2" t="str">
        <f t="shared" si="17"/>
        <v/>
      </c>
      <c r="E361" s="2" t="str">
        <f t="shared" si="16"/>
        <v/>
      </c>
    </row>
    <row r="362" spans="2:5" x14ac:dyDescent="0.3">
      <c r="B362" s="2" t="str">
        <f t="shared" si="15"/>
        <v/>
      </c>
      <c r="C362" s="2" t="str">
        <f>IF(B362&lt;&gt;"", COUNTIF(B$2:B362, B362), "")</f>
        <v/>
      </c>
      <c r="D362" s="2" t="str">
        <f t="shared" si="17"/>
        <v/>
      </c>
      <c r="E362" s="2" t="str">
        <f t="shared" si="16"/>
        <v/>
      </c>
    </row>
    <row r="363" spans="2:5" x14ac:dyDescent="0.3">
      <c r="B363" s="2" t="str">
        <f t="shared" si="15"/>
        <v/>
      </c>
      <c r="C363" s="2" t="str">
        <f>IF(B363&lt;&gt;"", COUNTIF(B$2:B363, B363), "")</f>
        <v/>
      </c>
      <c r="D363" s="2" t="str">
        <f t="shared" si="17"/>
        <v/>
      </c>
      <c r="E363" s="2" t="str">
        <f t="shared" si="16"/>
        <v/>
      </c>
    </row>
    <row r="364" spans="2:5" x14ac:dyDescent="0.3">
      <c r="B364" s="2" t="str">
        <f t="shared" si="15"/>
        <v/>
      </c>
      <c r="C364" s="2" t="str">
        <f>IF(B364&lt;&gt;"", COUNTIF(B$2:B364, B364), "")</f>
        <v/>
      </c>
      <c r="D364" s="2" t="str">
        <f t="shared" si="17"/>
        <v/>
      </c>
      <c r="E364" s="2" t="str">
        <f t="shared" si="16"/>
        <v/>
      </c>
    </row>
    <row r="365" spans="2:5" x14ac:dyDescent="0.3">
      <c r="B365" s="2" t="str">
        <f t="shared" si="15"/>
        <v/>
      </c>
      <c r="C365" s="2" t="str">
        <f>IF(B365&lt;&gt;"", COUNTIF(B$2:B365, B365), "")</f>
        <v/>
      </c>
      <c r="D365" s="2" t="str">
        <f t="shared" si="17"/>
        <v/>
      </c>
      <c r="E365" s="2" t="str">
        <f t="shared" si="16"/>
        <v/>
      </c>
    </row>
    <row r="366" spans="2:5" x14ac:dyDescent="0.3">
      <c r="B366" s="2" t="str">
        <f t="shared" si="15"/>
        <v/>
      </c>
      <c r="C366" s="2" t="str">
        <f>IF(B366&lt;&gt;"", COUNTIF(B$2:B366, B366), "")</f>
        <v/>
      </c>
      <c r="D366" s="2" t="str">
        <f t="shared" si="17"/>
        <v/>
      </c>
      <c r="E366" s="2" t="str">
        <f t="shared" si="16"/>
        <v/>
      </c>
    </row>
    <row r="367" spans="2:5" x14ac:dyDescent="0.3">
      <c r="B367" s="2" t="str">
        <f t="shared" si="15"/>
        <v/>
      </c>
      <c r="C367" s="2" t="str">
        <f>IF(B367&lt;&gt;"", COUNTIF(B$2:B367, B367), "")</f>
        <v/>
      </c>
      <c r="D367" s="2" t="str">
        <f t="shared" si="17"/>
        <v/>
      </c>
      <c r="E367" s="2" t="str">
        <f t="shared" si="16"/>
        <v/>
      </c>
    </row>
    <row r="368" spans="2:5" x14ac:dyDescent="0.3">
      <c r="B368" s="2" t="str">
        <f t="shared" si="15"/>
        <v/>
      </c>
      <c r="C368" s="2" t="str">
        <f>IF(B368&lt;&gt;"", COUNTIF(B$2:B368, B368), "")</f>
        <v/>
      </c>
      <c r="D368" s="2" t="str">
        <f t="shared" si="17"/>
        <v/>
      </c>
      <c r="E368" s="2" t="str">
        <f t="shared" si="16"/>
        <v/>
      </c>
    </row>
    <row r="369" spans="2:5" x14ac:dyDescent="0.3">
      <c r="B369" s="2" t="str">
        <f t="shared" si="15"/>
        <v/>
      </c>
      <c r="C369" s="2" t="str">
        <f>IF(B369&lt;&gt;"", COUNTIF(B$2:B369, B369), "")</f>
        <v/>
      </c>
      <c r="D369" s="2" t="str">
        <f t="shared" si="17"/>
        <v/>
      </c>
      <c r="E369" s="2" t="str">
        <f t="shared" si="16"/>
        <v/>
      </c>
    </row>
    <row r="370" spans="2:5" x14ac:dyDescent="0.3">
      <c r="B370" s="2" t="str">
        <f t="shared" si="15"/>
        <v/>
      </c>
      <c r="C370" s="2" t="str">
        <f>IF(B370&lt;&gt;"", COUNTIF(B$2:B370, B370), "")</f>
        <v/>
      </c>
      <c r="D370" s="2" t="str">
        <f t="shared" si="17"/>
        <v/>
      </c>
      <c r="E370" s="2" t="str">
        <f t="shared" si="16"/>
        <v/>
      </c>
    </row>
    <row r="371" spans="2:5" x14ac:dyDescent="0.3">
      <c r="B371" s="2" t="str">
        <f t="shared" si="15"/>
        <v/>
      </c>
      <c r="C371" s="2" t="str">
        <f>IF(B371&lt;&gt;"", COUNTIF(B$2:B371, B371), "")</f>
        <v/>
      </c>
      <c r="D371" s="2" t="str">
        <f t="shared" si="17"/>
        <v/>
      </c>
      <c r="E371" s="2" t="str">
        <f t="shared" si="16"/>
        <v/>
      </c>
    </row>
    <row r="372" spans="2:5" x14ac:dyDescent="0.3">
      <c r="B372" s="2" t="str">
        <f t="shared" si="15"/>
        <v/>
      </c>
      <c r="C372" s="2" t="str">
        <f>IF(B372&lt;&gt;"", COUNTIF(B$2:B372, B372), "")</f>
        <v/>
      </c>
      <c r="D372" s="2" t="str">
        <f t="shared" si="17"/>
        <v/>
      </c>
      <c r="E372" s="2" t="str">
        <f t="shared" si="16"/>
        <v/>
      </c>
    </row>
    <row r="373" spans="2:5" x14ac:dyDescent="0.3">
      <c r="B373" s="2" t="str">
        <f t="shared" si="15"/>
        <v/>
      </c>
      <c r="C373" s="2" t="str">
        <f>IF(B373&lt;&gt;"", COUNTIF(B$2:B373, B373), "")</f>
        <v/>
      </c>
      <c r="D373" s="2" t="str">
        <f t="shared" si="17"/>
        <v/>
      </c>
      <c r="E373" s="2" t="str">
        <f t="shared" si="16"/>
        <v/>
      </c>
    </row>
    <row r="374" spans="2:5" x14ac:dyDescent="0.3">
      <c r="B374" s="2" t="str">
        <f t="shared" si="15"/>
        <v/>
      </c>
      <c r="C374" s="2" t="str">
        <f>IF(B374&lt;&gt;"", COUNTIF(B$2:B374, B374), "")</f>
        <v/>
      </c>
      <c r="D374" s="2" t="str">
        <f t="shared" si="17"/>
        <v/>
      </c>
      <c r="E374" s="2" t="str">
        <f t="shared" si="16"/>
        <v/>
      </c>
    </row>
    <row r="375" spans="2:5" x14ac:dyDescent="0.3">
      <c r="B375" s="2" t="str">
        <f t="shared" si="15"/>
        <v/>
      </c>
      <c r="C375" s="2" t="str">
        <f>IF(B375&lt;&gt;"", COUNTIF(B$2:B375, B375), "")</f>
        <v/>
      </c>
      <c r="D375" s="2" t="str">
        <f t="shared" si="17"/>
        <v/>
      </c>
      <c r="E375" s="2" t="str">
        <f t="shared" si="16"/>
        <v/>
      </c>
    </row>
    <row r="376" spans="2:5" x14ac:dyDescent="0.3">
      <c r="B376" s="2" t="str">
        <f t="shared" si="15"/>
        <v/>
      </c>
      <c r="C376" s="2" t="str">
        <f>IF(B376&lt;&gt;"", COUNTIF(B$2:B376, B376), "")</f>
        <v/>
      </c>
      <c r="D376" s="2" t="str">
        <f t="shared" si="17"/>
        <v/>
      </c>
      <c r="E376" s="2" t="str">
        <f t="shared" si="16"/>
        <v/>
      </c>
    </row>
    <row r="377" spans="2:5" x14ac:dyDescent="0.3">
      <c r="B377" s="2" t="str">
        <f t="shared" si="15"/>
        <v/>
      </c>
      <c r="C377" s="2" t="str">
        <f>IF(B377&lt;&gt;"", COUNTIF(B$2:B377, B377), "")</f>
        <v/>
      </c>
      <c r="D377" s="2" t="str">
        <f t="shared" si="17"/>
        <v/>
      </c>
      <c r="E377" s="2" t="str">
        <f t="shared" si="16"/>
        <v/>
      </c>
    </row>
    <row r="378" spans="2:5" x14ac:dyDescent="0.3">
      <c r="B378" s="2" t="str">
        <f t="shared" si="15"/>
        <v/>
      </c>
      <c r="C378" s="2" t="str">
        <f>IF(B378&lt;&gt;"", COUNTIF(B$2:B378, B378), "")</f>
        <v/>
      </c>
      <c r="D378" s="2" t="str">
        <f t="shared" si="17"/>
        <v/>
      </c>
      <c r="E378" s="2" t="str">
        <f t="shared" si="16"/>
        <v/>
      </c>
    </row>
    <row r="379" spans="2:5" x14ac:dyDescent="0.3">
      <c r="B379" s="2" t="str">
        <f t="shared" si="15"/>
        <v/>
      </c>
      <c r="C379" s="2" t="str">
        <f>IF(B379&lt;&gt;"", COUNTIF(B$2:B379, B379), "")</f>
        <v/>
      </c>
      <c r="D379" s="2" t="str">
        <f t="shared" si="17"/>
        <v/>
      </c>
      <c r="E379" s="2" t="str">
        <f t="shared" si="16"/>
        <v/>
      </c>
    </row>
    <row r="380" spans="2:5" x14ac:dyDescent="0.3">
      <c r="B380" s="2" t="str">
        <f t="shared" si="15"/>
        <v/>
      </c>
      <c r="C380" s="2" t="str">
        <f>IF(B380&lt;&gt;"", COUNTIF(B$2:B380, B380), "")</f>
        <v/>
      </c>
      <c r="D380" s="2" t="str">
        <f t="shared" si="17"/>
        <v/>
      </c>
      <c r="E380" s="2" t="str">
        <f t="shared" si="16"/>
        <v/>
      </c>
    </row>
    <row r="381" spans="2:5" x14ac:dyDescent="0.3">
      <c r="B381" s="2" t="str">
        <f t="shared" si="15"/>
        <v/>
      </c>
      <c r="C381" s="2" t="str">
        <f>IF(B381&lt;&gt;"", COUNTIF(B$2:B381, B381), "")</f>
        <v/>
      </c>
      <c r="D381" s="2" t="str">
        <f t="shared" si="17"/>
        <v/>
      </c>
      <c r="E381" s="2" t="str">
        <f t="shared" si="16"/>
        <v/>
      </c>
    </row>
    <row r="382" spans="2:5" x14ac:dyDescent="0.3">
      <c r="B382" s="2" t="str">
        <f t="shared" si="15"/>
        <v/>
      </c>
      <c r="C382" s="2" t="str">
        <f>IF(B382&lt;&gt;"", COUNTIF(B$2:B382, B382), "")</f>
        <v/>
      </c>
      <c r="D382" s="2" t="str">
        <f t="shared" si="17"/>
        <v/>
      </c>
      <c r="E382" s="2" t="str">
        <f t="shared" si="16"/>
        <v/>
      </c>
    </row>
    <row r="383" spans="2:5" x14ac:dyDescent="0.3">
      <c r="B383" s="2" t="str">
        <f t="shared" si="15"/>
        <v/>
      </c>
      <c r="C383" s="2" t="str">
        <f>IF(B383&lt;&gt;"", COUNTIF(B$2:B383, B383), "")</f>
        <v/>
      </c>
      <c r="D383" s="2" t="str">
        <f t="shared" si="17"/>
        <v/>
      </c>
      <c r="E383" s="2" t="str">
        <f t="shared" si="16"/>
        <v/>
      </c>
    </row>
    <row r="384" spans="2:5" x14ac:dyDescent="0.3">
      <c r="B384" s="2" t="str">
        <f t="shared" si="15"/>
        <v/>
      </c>
      <c r="C384" s="2" t="str">
        <f>IF(B384&lt;&gt;"", COUNTIF(B$2:B384, B384), "")</f>
        <v/>
      </c>
      <c r="D384" s="2" t="str">
        <f t="shared" si="17"/>
        <v/>
      </c>
      <c r="E384" s="2" t="str">
        <f t="shared" si="16"/>
        <v/>
      </c>
    </row>
    <row r="385" spans="2:5" x14ac:dyDescent="0.3">
      <c r="B385" s="2" t="str">
        <f t="shared" si="15"/>
        <v/>
      </c>
      <c r="C385" s="2" t="str">
        <f>IF(B385&lt;&gt;"", COUNTIF(B$2:B385, B385), "")</f>
        <v/>
      </c>
      <c r="D385" s="2" t="str">
        <f t="shared" si="17"/>
        <v/>
      </c>
      <c r="E385" s="2" t="str">
        <f t="shared" si="16"/>
        <v/>
      </c>
    </row>
    <row r="386" spans="2:5" x14ac:dyDescent="0.3">
      <c r="B386" s="2" t="str">
        <f t="shared" ref="B386:B449" si="18">IF(MID(A386,3,1)=";", LEFT(A386,2), "")</f>
        <v/>
      </c>
      <c r="C386" s="2" t="str">
        <f>IF(B386&lt;&gt;"", COUNTIF(B$2:B386, B386), "")</f>
        <v/>
      </c>
      <c r="D386" s="2" t="str">
        <f t="shared" si="17"/>
        <v/>
      </c>
      <c r="E386" s="2" t="str">
        <f t="shared" ref="E386:E449" si="19">IF(B386&lt;&gt;"",A386,"")</f>
        <v/>
      </c>
    </row>
    <row r="387" spans="2:5" x14ac:dyDescent="0.3">
      <c r="B387" s="2" t="str">
        <f t="shared" si="18"/>
        <v/>
      </c>
      <c r="C387" s="2" t="str">
        <f>IF(B387&lt;&gt;"", COUNTIF(B$2:B387, B387), "")</f>
        <v/>
      </c>
      <c r="D387" s="2" t="str">
        <f t="shared" ref="D387:D450" si="20">IF(B387&lt;&gt;"", B387 &amp; TEXT(C387, "000"), "")</f>
        <v/>
      </c>
      <c r="E387" s="2" t="str">
        <f t="shared" si="19"/>
        <v/>
      </c>
    </row>
    <row r="388" spans="2:5" x14ac:dyDescent="0.3">
      <c r="B388" s="2" t="str">
        <f t="shared" si="18"/>
        <v/>
      </c>
      <c r="C388" s="2" t="str">
        <f>IF(B388&lt;&gt;"", COUNTIF(B$2:B388, B388), "")</f>
        <v/>
      </c>
      <c r="D388" s="2" t="str">
        <f t="shared" si="20"/>
        <v/>
      </c>
      <c r="E388" s="2" t="str">
        <f t="shared" si="19"/>
        <v/>
      </c>
    </row>
    <row r="389" spans="2:5" x14ac:dyDescent="0.3">
      <c r="B389" s="2" t="str">
        <f t="shared" si="18"/>
        <v/>
      </c>
      <c r="C389" s="2" t="str">
        <f>IF(B389&lt;&gt;"", COUNTIF(B$2:B389, B389), "")</f>
        <v/>
      </c>
      <c r="D389" s="2" t="str">
        <f t="shared" si="20"/>
        <v/>
      </c>
      <c r="E389" s="2" t="str">
        <f t="shared" si="19"/>
        <v/>
      </c>
    </row>
    <row r="390" spans="2:5" x14ac:dyDescent="0.3">
      <c r="B390" s="2" t="str">
        <f t="shared" si="18"/>
        <v/>
      </c>
      <c r="C390" s="2" t="str">
        <f>IF(B390&lt;&gt;"", COUNTIF(B$2:B390, B390), "")</f>
        <v/>
      </c>
      <c r="D390" s="2" t="str">
        <f t="shared" si="20"/>
        <v/>
      </c>
      <c r="E390" s="2" t="str">
        <f t="shared" si="19"/>
        <v/>
      </c>
    </row>
    <row r="391" spans="2:5" x14ac:dyDescent="0.3">
      <c r="B391" s="2" t="str">
        <f t="shared" si="18"/>
        <v/>
      </c>
      <c r="C391" s="2" t="str">
        <f>IF(B391&lt;&gt;"", COUNTIF(B$2:B391, B391), "")</f>
        <v/>
      </c>
      <c r="D391" s="2" t="str">
        <f t="shared" si="20"/>
        <v/>
      </c>
      <c r="E391" s="2" t="str">
        <f t="shared" si="19"/>
        <v/>
      </c>
    </row>
    <row r="392" spans="2:5" x14ac:dyDescent="0.3">
      <c r="B392" s="2" t="str">
        <f t="shared" si="18"/>
        <v/>
      </c>
      <c r="C392" s="2" t="str">
        <f>IF(B392&lt;&gt;"", COUNTIF(B$2:B392, B392), "")</f>
        <v/>
      </c>
      <c r="D392" s="2" t="str">
        <f t="shared" si="20"/>
        <v/>
      </c>
      <c r="E392" s="2" t="str">
        <f t="shared" si="19"/>
        <v/>
      </c>
    </row>
    <row r="393" spans="2:5" x14ac:dyDescent="0.3">
      <c r="B393" s="2" t="str">
        <f t="shared" si="18"/>
        <v/>
      </c>
      <c r="C393" s="2" t="str">
        <f>IF(B393&lt;&gt;"", COUNTIF(B$2:B393, B393), "")</f>
        <v/>
      </c>
      <c r="D393" s="2" t="str">
        <f t="shared" si="20"/>
        <v/>
      </c>
      <c r="E393" s="2" t="str">
        <f t="shared" si="19"/>
        <v/>
      </c>
    </row>
    <row r="394" spans="2:5" x14ac:dyDescent="0.3">
      <c r="B394" s="2" t="str">
        <f t="shared" si="18"/>
        <v/>
      </c>
      <c r="C394" s="2" t="str">
        <f>IF(B394&lt;&gt;"", COUNTIF(B$2:B394, B394), "")</f>
        <v/>
      </c>
      <c r="D394" s="2" t="str">
        <f t="shared" si="20"/>
        <v/>
      </c>
      <c r="E394" s="2" t="str">
        <f t="shared" si="19"/>
        <v/>
      </c>
    </row>
    <row r="395" spans="2:5" x14ac:dyDescent="0.3">
      <c r="B395" s="2" t="str">
        <f t="shared" si="18"/>
        <v/>
      </c>
      <c r="C395" s="2" t="str">
        <f>IF(B395&lt;&gt;"", COUNTIF(B$2:B395, B395), "")</f>
        <v/>
      </c>
      <c r="D395" s="2" t="str">
        <f t="shared" si="20"/>
        <v/>
      </c>
      <c r="E395" s="2" t="str">
        <f t="shared" si="19"/>
        <v/>
      </c>
    </row>
    <row r="396" spans="2:5" x14ac:dyDescent="0.3">
      <c r="B396" s="2" t="str">
        <f t="shared" si="18"/>
        <v/>
      </c>
      <c r="C396" s="2" t="str">
        <f>IF(B396&lt;&gt;"", COUNTIF(B$2:B396, B396), "")</f>
        <v/>
      </c>
      <c r="D396" s="2" t="str">
        <f t="shared" si="20"/>
        <v/>
      </c>
      <c r="E396" s="2" t="str">
        <f t="shared" si="19"/>
        <v/>
      </c>
    </row>
    <row r="397" spans="2:5" x14ac:dyDescent="0.3">
      <c r="B397" s="2" t="str">
        <f t="shared" si="18"/>
        <v/>
      </c>
      <c r="C397" s="2" t="str">
        <f>IF(B397&lt;&gt;"", COUNTIF(B$2:B397, B397), "")</f>
        <v/>
      </c>
      <c r="D397" s="2" t="str">
        <f t="shared" si="20"/>
        <v/>
      </c>
      <c r="E397" s="2" t="str">
        <f t="shared" si="19"/>
        <v/>
      </c>
    </row>
    <row r="398" spans="2:5" x14ac:dyDescent="0.3">
      <c r="B398" s="2" t="str">
        <f t="shared" si="18"/>
        <v/>
      </c>
      <c r="C398" s="2" t="str">
        <f>IF(B398&lt;&gt;"", COUNTIF(B$2:B398, B398), "")</f>
        <v/>
      </c>
      <c r="D398" s="2" t="str">
        <f t="shared" si="20"/>
        <v/>
      </c>
      <c r="E398" s="2" t="str">
        <f t="shared" si="19"/>
        <v/>
      </c>
    </row>
    <row r="399" spans="2:5" x14ac:dyDescent="0.3">
      <c r="B399" s="2" t="str">
        <f t="shared" si="18"/>
        <v/>
      </c>
      <c r="C399" s="2" t="str">
        <f>IF(B399&lt;&gt;"", COUNTIF(B$2:B399, B399), "")</f>
        <v/>
      </c>
      <c r="D399" s="2" t="str">
        <f t="shared" si="20"/>
        <v/>
      </c>
      <c r="E399" s="2" t="str">
        <f t="shared" si="19"/>
        <v/>
      </c>
    </row>
    <row r="400" spans="2:5" x14ac:dyDescent="0.3">
      <c r="B400" s="2" t="str">
        <f t="shared" si="18"/>
        <v/>
      </c>
      <c r="C400" s="2" t="str">
        <f>IF(B400&lt;&gt;"", COUNTIF(B$2:B400, B400), "")</f>
        <v/>
      </c>
      <c r="D400" s="2" t="str">
        <f t="shared" si="20"/>
        <v/>
      </c>
      <c r="E400" s="2" t="str">
        <f t="shared" si="19"/>
        <v/>
      </c>
    </row>
    <row r="401" spans="2:5" x14ac:dyDescent="0.3">
      <c r="B401" s="2" t="str">
        <f t="shared" si="18"/>
        <v/>
      </c>
      <c r="C401" s="2" t="str">
        <f>IF(B401&lt;&gt;"", COUNTIF(B$2:B401, B401), "")</f>
        <v/>
      </c>
      <c r="D401" s="2" t="str">
        <f t="shared" si="20"/>
        <v/>
      </c>
      <c r="E401" s="2" t="str">
        <f t="shared" si="19"/>
        <v/>
      </c>
    </row>
    <row r="402" spans="2:5" x14ac:dyDescent="0.3">
      <c r="B402" s="2" t="str">
        <f t="shared" si="18"/>
        <v/>
      </c>
      <c r="C402" s="2" t="str">
        <f>IF(B402&lt;&gt;"", COUNTIF(B$2:B402, B402), "")</f>
        <v/>
      </c>
      <c r="D402" s="2" t="str">
        <f t="shared" si="20"/>
        <v/>
      </c>
      <c r="E402" s="2" t="str">
        <f t="shared" si="19"/>
        <v/>
      </c>
    </row>
    <row r="403" spans="2:5" x14ac:dyDescent="0.3">
      <c r="B403" s="2" t="str">
        <f t="shared" si="18"/>
        <v/>
      </c>
      <c r="C403" s="2" t="str">
        <f>IF(B403&lt;&gt;"", COUNTIF(B$2:B403, B403), "")</f>
        <v/>
      </c>
      <c r="D403" s="2" t="str">
        <f t="shared" si="20"/>
        <v/>
      </c>
      <c r="E403" s="2" t="str">
        <f t="shared" si="19"/>
        <v/>
      </c>
    </row>
    <row r="404" spans="2:5" x14ac:dyDescent="0.3">
      <c r="B404" s="2" t="str">
        <f t="shared" si="18"/>
        <v/>
      </c>
      <c r="C404" s="2" t="str">
        <f>IF(B404&lt;&gt;"", COUNTIF(B$2:B404, B404), "")</f>
        <v/>
      </c>
      <c r="D404" s="2" t="str">
        <f t="shared" si="20"/>
        <v/>
      </c>
      <c r="E404" s="2" t="str">
        <f t="shared" si="19"/>
        <v/>
      </c>
    </row>
    <row r="405" spans="2:5" x14ac:dyDescent="0.3">
      <c r="B405" s="2" t="str">
        <f t="shared" si="18"/>
        <v/>
      </c>
      <c r="C405" s="2" t="str">
        <f>IF(B405&lt;&gt;"", COUNTIF(B$2:B405, B405), "")</f>
        <v/>
      </c>
      <c r="D405" s="2" t="str">
        <f t="shared" si="20"/>
        <v/>
      </c>
      <c r="E405" s="2" t="str">
        <f t="shared" si="19"/>
        <v/>
      </c>
    </row>
    <row r="406" spans="2:5" x14ac:dyDescent="0.3">
      <c r="B406" s="2" t="str">
        <f t="shared" si="18"/>
        <v/>
      </c>
      <c r="C406" s="2" t="str">
        <f>IF(B406&lt;&gt;"", COUNTIF(B$2:B406, B406), "")</f>
        <v/>
      </c>
      <c r="D406" s="2" t="str">
        <f t="shared" si="20"/>
        <v/>
      </c>
      <c r="E406" s="2" t="str">
        <f t="shared" si="19"/>
        <v/>
      </c>
    </row>
    <row r="407" spans="2:5" x14ac:dyDescent="0.3">
      <c r="B407" s="2" t="str">
        <f t="shared" si="18"/>
        <v/>
      </c>
      <c r="C407" s="2" t="str">
        <f>IF(B407&lt;&gt;"", COUNTIF(B$2:B407, B407), "")</f>
        <v/>
      </c>
      <c r="D407" s="2" t="str">
        <f t="shared" si="20"/>
        <v/>
      </c>
      <c r="E407" s="2" t="str">
        <f t="shared" si="19"/>
        <v/>
      </c>
    </row>
    <row r="408" spans="2:5" x14ac:dyDescent="0.3">
      <c r="B408" s="2" t="str">
        <f t="shared" si="18"/>
        <v/>
      </c>
      <c r="C408" s="2" t="str">
        <f>IF(B408&lt;&gt;"", COUNTIF(B$2:B408, B408), "")</f>
        <v/>
      </c>
      <c r="D408" s="2" t="str">
        <f t="shared" si="20"/>
        <v/>
      </c>
      <c r="E408" s="2" t="str">
        <f t="shared" si="19"/>
        <v/>
      </c>
    </row>
    <row r="409" spans="2:5" x14ac:dyDescent="0.3">
      <c r="B409" s="2" t="str">
        <f t="shared" si="18"/>
        <v/>
      </c>
      <c r="C409" s="2" t="str">
        <f>IF(B409&lt;&gt;"", COUNTIF(B$2:B409, B409), "")</f>
        <v/>
      </c>
      <c r="D409" s="2" t="str">
        <f t="shared" si="20"/>
        <v/>
      </c>
      <c r="E409" s="2" t="str">
        <f t="shared" si="19"/>
        <v/>
      </c>
    </row>
    <row r="410" spans="2:5" x14ac:dyDescent="0.3">
      <c r="B410" s="2" t="str">
        <f t="shared" si="18"/>
        <v/>
      </c>
      <c r="C410" s="2" t="str">
        <f>IF(B410&lt;&gt;"", COUNTIF(B$2:B410, B410), "")</f>
        <v/>
      </c>
      <c r="D410" s="2" t="str">
        <f t="shared" si="20"/>
        <v/>
      </c>
      <c r="E410" s="2" t="str">
        <f t="shared" si="19"/>
        <v/>
      </c>
    </row>
    <row r="411" spans="2:5" x14ac:dyDescent="0.3">
      <c r="B411" s="2" t="str">
        <f t="shared" si="18"/>
        <v/>
      </c>
      <c r="C411" s="2" t="str">
        <f>IF(B411&lt;&gt;"", COUNTIF(B$2:B411, B411), "")</f>
        <v/>
      </c>
      <c r="D411" s="2" t="str">
        <f t="shared" si="20"/>
        <v/>
      </c>
      <c r="E411" s="2" t="str">
        <f t="shared" si="19"/>
        <v/>
      </c>
    </row>
    <row r="412" spans="2:5" x14ac:dyDescent="0.3">
      <c r="B412" s="2" t="str">
        <f t="shared" si="18"/>
        <v/>
      </c>
      <c r="C412" s="2" t="str">
        <f>IF(B412&lt;&gt;"", COUNTIF(B$2:B412, B412), "")</f>
        <v/>
      </c>
      <c r="D412" s="2" t="str">
        <f t="shared" si="20"/>
        <v/>
      </c>
      <c r="E412" s="2" t="str">
        <f t="shared" si="19"/>
        <v/>
      </c>
    </row>
    <row r="413" spans="2:5" x14ac:dyDescent="0.3">
      <c r="B413" s="2" t="str">
        <f t="shared" si="18"/>
        <v/>
      </c>
      <c r="C413" s="2" t="str">
        <f>IF(B413&lt;&gt;"", COUNTIF(B$2:B413, B413), "")</f>
        <v/>
      </c>
      <c r="D413" s="2" t="str">
        <f t="shared" si="20"/>
        <v/>
      </c>
      <c r="E413" s="2" t="str">
        <f t="shared" si="19"/>
        <v/>
      </c>
    </row>
    <row r="414" spans="2:5" x14ac:dyDescent="0.3">
      <c r="B414" s="2" t="str">
        <f t="shared" si="18"/>
        <v/>
      </c>
      <c r="C414" s="2" t="str">
        <f>IF(B414&lt;&gt;"", COUNTIF(B$2:B414, B414), "")</f>
        <v/>
      </c>
      <c r="D414" s="2" t="str">
        <f t="shared" si="20"/>
        <v/>
      </c>
      <c r="E414" s="2" t="str">
        <f t="shared" si="19"/>
        <v/>
      </c>
    </row>
    <row r="415" spans="2:5" x14ac:dyDescent="0.3">
      <c r="B415" s="2" t="str">
        <f t="shared" si="18"/>
        <v/>
      </c>
      <c r="C415" s="2" t="str">
        <f>IF(B415&lt;&gt;"", COUNTIF(B$2:B415, B415), "")</f>
        <v/>
      </c>
      <c r="D415" s="2" t="str">
        <f t="shared" si="20"/>
        <v/>
      </c>
      <c r="E415" s="2" t="str">
        <f t="shared" si="19"/>
        <v/>
      </c>
    </row>
    <row r="416" spans="2:5" x14ac:dyDescent="0.3">
      <c r="B416" s="2" t="str">
        <f t="shared" si="18"/>
        <v/>
      </c>
      <c r="C416" s="2" t="str">
        <f>IF(B416&lt;&gt;"", COUNTIF(B$2:B416, B416), "")</f>
        <v/>
      </c>
      <c r="D416" s="2" t="str">
        <f t="shared" si="20"/>
        <v/>
      </c>
      <c r="E416" s="2" t="str">
        <f t="shared" si="19"/>
        <v/>
      </c>
    </row>
    <row r="417" spans="2:5" x14ac:dyDescent="0.3">
      <c r="B417" s="2" t="str">
        <f t="shared" si="18"/>
        <v/>
      </c>
      <c r="C417" s="2" t="str">
        <f>IF(B417&lt;&gt;"", COUNTIF(B$2:B417, B417), "")</f>
        <v/>
      </c>
      <c r="D417" s="2" t="str">
        <f t="shared" si="20"/>
        <v/>
      </c>
      <c r="E417" s="2" t="str">
        <f t="shared" si="19"/>
        <v/>
      </c>
    </row>
    <row r="418" spans="2:5" x14ac:dyDescent="0.3">
      <c r="B418" s="2" t="str">
        <f t="shared" si="18"/>
        <v/>
      </c>
      <c r="C418" s="2" t="str">
        <f>IF(B418&lt;&gt;"", COUNTIF(B$2:B418, B418), "")</f>
        <v/>
      </c>
      <c r="D418" s="2" t="str">
        <f t="shared" si="20"/>
        <v/>
      </c>
      <c r="E418" s="2" t="str">
        <f t="shared" si="19"/>
        <v/>
      </c>
    </row>
    <row r="419" spans="2:5" x14ac:dyDescent="0.3">
      <c r="B419" s="2" t="str">
        <f t="shared" si="18"/>
        <v/>
      </c>
      <c r="C419" s="2" t="str">
        <f>IF(B419&lt;&gt;"", COUNTIF(B$2:B419, B419), "")</f>
        <v/>
      </c>
      <c r="D419" s="2" t="str">
        <f t="shared" si="20"/>
        <v/>
      </c>
      <c r="E419" s="2" t="str">
        <f t="shared" si="19"/>
        <v/>
      </c>
    </row>
    <row r="420" spans="2:5" x14ac:dyDescent="0.3">
      <c r="B420" s="2" t="str">
        <f t="shared" si="18"/>
        <v/>
      </c>
      <c r="C420" s="2" t="str">
        <f>IF(B420&lt;&gt;"", COUNTIF(B$2:B420, B420), "")</f>
        <v/>
      </c>
      <c r="D420" s="2" t="str">
        <f t="shared" si="20"/>
        <v/>
      </c>
      <c r="E420" s="2" t="str">
        <f t="shared" si="19"/>
        <v/>
      </c>
    </row>
    <row r="421" spans="2:5" x14ac:dyDescent="0.3">
      <c r="B421" s="2" t="str">
        <f t="shared" si="18"/>
        <v/>
      </c>
      <c r="C421" s="2" t="str">
        <f>IF(B421&lt;&gt;"", COUNTIF(B$2:B421, B421), "")</f>
        <v/>
      </c>
      <c r="D421" s="2" t="str">
        <f t="shared" si="20"/>
        <v/>
      </c>
      <c r="E421" s="2" t="str">
        <f t="shared" si="19"/>
        <v/>
      </c>
    </row>
    <row r="422" spans="2:5" x14ac:dyDescent="0.3">
      <c r="B422" s="2" t="str">
        <f t="shared" si="18"/>
        <v/>
      </c>
      <c r="C422" s="2" t="str">
        <f>IF(B422&lt;&gt;"", COUNTIF(B$2:B422, B422), "")</f>
        <v/>
      </c>
      <c r="D422" s="2" t="str">
        <f t="shared" si="20"/>
        <v/>
      </c>
      <c r="E422" s="2" t="str">
        <f t="shared" si="19"/>
        <v/>
      </c>
    </row>
    <row r="423" spans="2:5" x14ac:dyDescent="0.3">
      <c r="B423" s="2" t="str">
        <f t="shared" si="18"/>
        <v/>
      </c>
      <c r="C423" s="2" t="str">
        <f>IF(B423&lt;&gt;"", COUNTIF(B$2:B423, B423), "")</f>
        <v/>
      </c>
      <c r="D423" s="2" t="str">
        <f t="shared" si="20"/>
        <v/>
      </c>
      <c r="E423" s="2" t="str">
        <f t="shared" si="19"/>
        <v/>
      </c>
    </row>
    <row r="424" spans="2:5" x14ac:dyDescent="0.3">
      <c r="B424" s="2" t="str">
        <f t="shared" si="18"/>
        <v/>
      </c>
      <c r="C424" s="2" t="str">
        <f>IF(B424&lt;&gt;"", COUNTIF(B$2:B424, B424), "")</f>
        <v/>
      </c>
      <c r="D424" s="2" t="str">
        <f t="shared" si="20"/>
        <v/>
      </c>
      <c r="E424" s="2" t="str">
        <f t="shared" si="19"/>
        <v/>
      </c>
    </row>
    <row r="425" spans="2:5" x14ac:dyDescent="0.3">
      <c r="B425" s="2" t="str">
        <f t="shared" si="18"/>
        <v/>
      </c>
      <c r="C425" s="2" t="str">
        <f>IF(B425&lt;&gt;"", COUNTIF(B$2:B425, B425), "")</f>
        <v/>
      </c>
      <c r="D425" s="2" t="str">
        <f t="shared" si="20"/>
        <v/>
      </c>
      <c r="E425" s="2" t="str">
        <f t="shared" si="19"/>
        <v/>
      </c>
    </row>
    <row r="426" spans="2:5" x14ac:dyDescent="0.3">
      <c r="B426" s="2" t="str">
        <f t="shared" si="18"/>
        <v/>
      </c>
      <c r="C426" s="2" t="str">
        <f>IF(B426&lt;&gt;"", COUNTIF(B$2:B426, B426), "")</f>
        <v/>
      </c>
      <c r="D426" s="2" t="str">
        <f t="shared" si="20"/>
        <v/>
      </c>
      <c r="E426" s="2" t="str">
        <f t="shared" si="19"/>
        <v/>
      </c>
    </row>
    <row r="427" spans="2:5" x14ac:dyDescent="0.3">
      <c r="B427" s="2" t="str">
        <f t="shared" si="18"/>
        <v/>
      </c>
      <c r="C427" s="2" t="str">
        <f>IF(B427&lt;&gt;"", COUNTIF(B$2:B427, B427), "")</f>
        <v/>
      </c>
      <c r="D427" s="2" t="str">
        <f t="shared" si="20"/>
        <v/>
      </c>
      <c r="E427" s="2" t="str">
        <f t="shared" si="19"/>
        <v/>
      </c>
    </row>
    <row r="428" spans="2:5" x14ac:dyDescent="0.3">
      <c r="B428" s="2" t="str">
        <f t="shared" si="18"/>
        <v/>
      </c>
      <c r="C428" s="2" t="str">
        <f>IF(B428&lt;&gt;"", COUNTIF(B$2:B428, B428), "")</f>
        <v/>
      </c>
      <c r="D428" s="2" t="str">
        <f t="shared" si="20"/>
        <v/>
      </c>
      <c r="E428" s="2" t="str">
        <f t="shared" si="19"/>
        <v/>
      </c>
    </row>
    <row r="429" spans="2:5" x14ac:dyDescent="0.3">
      <c r="B429" s="2" t="str">
        <f t="shared" si="18"/>
        <v/>
      </c>
      <c r="C429" s="2" t="str">
        <f>IF(B429&lt;&gt;"", COUNTIF(B$2:B429, B429), "")</f>
        <v/>
      </c>
      <c r="D429" s="2" t="str">
        <f t="shared" si="20"/>
        <v/>
      </c>
      <c r="E429" s="2" t="str">
        <f t="shared" si="19"/>
        <v/>
      </c>
    </row>
    <row r="430" spans="2:5" x14ac:dyDescent="0.3">
      <c r="B430" s="2" t="str">
        <f t="shared" si="18"/>
        <v/>
      </c>
      <c r="C430" s="2" t="str">
        <f>IF(B430&lt;&gt;"", COUNTIF(B$2:B430, B430), "")</f>
        <v/>
      </c>
      <c r="D430" s="2" t="str">
        <f t="shared" si="20"/>
        <v/>
      </c>
      <c r="E430" s="2" t="str">
        <f t="shared" si="19"/>
        <v/>
      </c>
    </row>
    <row r="431" spans="2:5" x14ac:dyDescent="0.3">
      <c r="B431" s="2" t="str">
        <f t="shared" si="18"/>
        <v/>
      </c>
      <c r="C431" s="2" t="str">
        <f>IF(B431&lt;&gt;"", COUNTIF(B$2:B431, B431), "")</f>
        <v/>
      </c>
      <c r="D431" s="2" t="str">
        <f t="shared" si="20"/>
        <v/>
      </c>
      <c r="E431" s="2" t="str">
        <f t="shared" si="19"/>
        <v/>
      </c>
    </row>
    <row r="432" spans="2:5" x14ac:dyDescent="0.3">
      <c r="B432" s="2" t="str">
        <f t="shared" si="18"/>
        <v/>
      </c>
      <c r="C432" s="2" t="str">
        <f>IF(B432&lt;&gt;"", COUNTIF(B$2:B432, B432), "")</f>
        <v/>
      </c>
      <c r="D432" s="2" t="str">
        <f t="shared" si="20"/>
        <v/>
      </c>
      <c r="E432" s="2" t="str">
        <f t="shared" si="19"/>
        <v/>
      </c>
    </row>
    <row r="433" spans="2:5" x14ac:dyDescent="0.3">
      <c r="B433" s="2" t="str">
        <f t="shared" si="18"/>
        <v/>
      </c>
      <c r="C433" s="2" t="str">
        <f>IF(B433&lt;&gt;"", COUNTIF(B$2:B433, B433), "")</f>
        <v/>
      </c>
      <c r="D433" s="2" t="str">
        <f t="shared" si="20"/>
        <v/>
      </c>
      <c r="E433" s="2" t="str">
        <f t="shared" si="19"/>
        <v/>
      </c>
    </row>
    <row r="434" spans="2:5" x14ac:dyDescent="0.3">
      <c r="B434" s="2" t="str">
        <f t="shared" si="18"/>
        <v/>
      </c>
      <c r="C434" s="2" t="str">
        <f>IF(B434&lt;&gt;"", COUNTIF(B$2:B434, B434), "")</f>
        <v/>
      </c>
      <c r="D434" s="2" t="str">
        <f t="shared" si="20"/>
        <v/>
      </c>
      <c r="E434" s="2" t="str">
        <f t="shared" si="19"/>
        <v/>
      </c>
    </row>
    <row r="435" spans="2:5" x14ac:dyDescent="0.3">
      <c r="B435" s="2" t="str">
        <f t="shared" si="18"/>
        <v/>
      </c>
      <c r="C435" s="2" t="str">
        <f>IF(B435&lt;&gt;"", COUNTIF(B$2:B435, B435), "")</f>
        <v/>
      </c>
      <c r="D435" s="2" t="str">
        <f t="shared" si="20"/>
        <v/>
      </c>
      <c r="E435" s="2" t="str">
        <f t="shared" si="19"/>
        <v/>
      </c>
    </row>
    <row r="436" spans="2:5" x14ac:dyDescent="0.3">
      <c r="B436" s="2" t="str">
        <f t="shared" si="18"/>
        <v/>
      </c>
      <c r="C436" s="2" t="str">
        <f>IF(B436&lt;&gt;"", COUNTIF(B$2:B436, B436), "")</f>
        <v/>
      </c>
      <c r="D436" s="2" t="str">
        <f t="shared" si="20"/>
        <v/>
      </c>
      <c r="E436" s="2" t="str">
        <f t="shared" si="19"/>
        <v/>
      </c>
    </row>
    <row r="437" spans="2:5" x14ac:dyDescent="0.3">
      <c r="B437" s="2" t="str">
        <f t="shared" si="18"/>
        <v/>
      </c>
      <c r="C437" s="2" t="str">
        <f>IF(B437&lt;&gt;"", COUNTIF(B$2:B437, B437), "")</f>
        <v/>
      </c>
      <c r="D437" s="2" t="str">
        <f t="shared" si="20"/>
        <v/>
      </c>
      <c r="E437" s="2" t="str">
        <f t="shared" si="19"/>
        <v/>
      </c>
    </row>
    <row r="438" spans="2:5" x14ac:dyDescent="0.3">
      <c r="B438" s="2" t="str">
        <f t="shared" si="18"/>
        <v/>
      </c>
      <c r="C438" s="2" t="str">
        <f>IF(B438&lt;&gt;"", COUNTIF(B$2:B438, B438), "")</f>
        <v/>
      </c>
      <c r="D438" s="2" t="str">
        <f t="shared" si="20"/>
        <v/>
      </c>
      <c r="E438" s="2" t="str">
        <f t="shared" si="19"/>
        <v/>
      </c>
    </row>
    <row r="439" spans="2:5" x14ac:dyDescent="0.3">
      <c r="B439" s="2" t="str">
        <f t="shared" si="18"/>
        <v/>
      </c>
      <c r="C439" s="2" t="str">
        <f>IF(B439&lt;&gt;"", COUNTIF(B$2:B439, B439), "")</f>
        <v/>
      </c>
      <c r="D439" s="2" t="str">
        <f t="shared" si="20"/>
        <v/>
      </c>
      <c r="E439" s="2" t="str">
        <f t="shared" si="19"/>
        <v/>
      </c>
    </row>
    <row r="440" spans="2:5" x14ac:dyDescent="0.3">
      <c r="B440" s="2" t="str">
        <f t="shared" si="18"/>
        <v/>
      </c>
      <c r="C440" s="2" t="str">
        <f>IF(B440&lt;&gt;"", COUNTIF(B$2:B440, B440), "")</f>
        <v/>
      </c>
      <c r="D440" s="2" t="str">
        <f t="shared" si="20"/>
        <v/>
      </c>
      <c r="E440" s="2" t="str">
        <f t="shared" si="19"/>
        <v/>
      </c>
    </row>
    <row r="441" spans="2:5" x14ac:dyDescent="0.3">
      <c r="B441" s="2" t="str">
        <f t="shared" si="18"/>
        <v/>
      </c>
      <c r="C441" s="2" t="str">
        <f>IF(B441&lt;&gt;"", COUNTIF(B$2:B441, B441), "")</f>
        <v/>
      </c>
      <c r="D441" s="2" t="str">
        <f t="shared" si="20"/>
        <v/>
      </c>
      <c r="E441" s="2" t="str">
        <f t="shared" si="19"/>
        <v/>
      </c>
    </row>
    <row r="442" spans="2:5" x14ac:dyDescent="0.3">
      <c r="B442" s="2" t="str">
        <f t="shared" si="18"/>
        <v/>
      </c>
      <c r="C442" s="2" t="str">
        <f>IF(B442&lt;&gt;"", COUNTIF(B$2:B442, B442), "")</f>
        <v/>
      </c>
      <c r="D442" s="2" t="str">
        <f t="shared" si="20"/>
        <v/>
      </c>
      <c r="E442" s="2" t="str">
        <f t="shared" si="19"/>
        <v/>
      </c>
    </row>
    <row r="443" spans="2:5" x14ac:dyDescent="0.3">
      <c r="B443" s="2" t="str">
        <f t="shared" si="18"/>
        <v/>
      </c>
      <c r="C443" s="2" t="str">
        <f>IF(B443&lt;&gt;"", COUNTIF(B$2:B443, B443), "")</f>
        <v/>
      </c>
      <c r="D443" s="2" t="str">
        <f t="shared" si="20"/>
        <v/>
      </c>
      <c r="E443" s="2" t="str">
        <f t="shared" si="19"/>
        <v/>
      </c>
    </row>
    <row r="444" spans="2:5" x14ac:dyDescent="0.3">
      <c r="B444" s="2" t="str">
        <f t="shared" si="18"/>
        <v/>
      </c>
      <c r="C444" s="2" t="str">
        <f>IF(B444&lt;&gt;"", COUNTIF(B$2:B444, B444), "")</f>
        <v/>
      </c>
      <c r="D444" s="2" t="str">
        <f t="shared" si="20"/>
        <v/>
      </c>
      <c r="E444" s="2" t="str">
        <f t="shared" si="19"/>
        <v/>
      </c>
    </row>
    <row r="445" spans="2:5" x14ac:dyDescent="0.3">
      <c r="B445" s="2" t="str">
        <f t="shared" si="18"/>
        <v/>
      </c>
      <c r="C445" s="2" t="str">
        <f>IF(B445&lt;&gt;"", COUNTIF(B$2:B445, B445), "")</f>
        <v/>
      </c>
      <c r="D445" s="2" t="str">
        <f t="shared" si="20"/>
        <v/>
      </c>
      <c r="E445" s="2" t="str">
        <f t="shared" si="19"/>
        <v/>
      </c>
    </row>
    <row r="446" spans="2:5" x14ac:dyDescent="0.3">
      <c r="B446" s="2" t="str">
        <f t="shared" si="18"/>
        <v/>
      </c>
      <c r="C446" s="2" t="str">
        <f>IF(B446&lt;&gt;"", COUNTIF(B$2:B446, B446), "")</f>
        <v/>
      </c>
      <c r="D446" s="2" t="str">
        <f t="shared" si="20"/>
        <v/>
      </c>
      <c r="E446" s="2" t="str">
        <f t="shared" si="19"/>
        <v/>
      </c>
    </row>
    <row r="447" spans="2:5" x14ac:dyDescent="0.3">
      <c r="B447" s="2" t="str">
        <f t="shared" si="18"/>
        <v/>
      </c>
      <c r="C447" s="2" t="str">
        <f>IF(B447&lt;&gt;"", COUNTIF(B$2:B447, B447), "")</f>
        <v/>
      </c>
      <c r="D447" s="2" t="str">
        <f t="shared" si="20"/>
        <v/>
      </c>
      <c r="E447" s="2" t="str">
        <f t="shared" si="19"/>
        <v/>
      </c>
    </row>
    <row r="448" spans="2:5" x14ac:dyDescent="0.3">
      <c r="B448" s="2" t="str">
        <f t="shared" si="18"/>
        <v/>
      </c>
      <c r="C448" s="2" t="str">
        <f>IF(B448&lt;&gt;"", COUNTIF(B$2:B448, B448), "")</f>
        <v/>
      </c>
      <c r="D448" s="2" t="str">
        <f t="shared" si="20"/>
        <v/>
      </c>
      <c r="E448" s="2" t="str">
        <f t="shared" si="19"/>
        <v/>
      </c>
    </row>
    <row r="449" spans="2:5" x14ac:dyDescent="0.3">
      <c r="B449" s="2" t="str">
        <f t="shared" si="18"/>
        <v/>
      </c>
      <c r="C449" s="2" t="str">
        <f>IF(B449&lt;&gt;"", COUNTIF(B$2:B449, B449), "")</f>
        <v/>
      </c>
      <c r="D449" s="2" t="str">
        <f t="shared" si="20"/>
        <v/>
      </c>
      <c r="E449" s="2" t="str">
        <f t="shared" si="19"/>
        <v/>
      </c>
    </row>
    <row r="450" spans="2:5" x14ac:dyDescent="0.3">
      <c r="B450" s="2" t="str">
        <f t="shared" ref="B450:B513" si="21">IF(MID(A450,3,1)=";", LEFT(A450,2), "")</f>
        <v/>
      </c>
      <c r="C450" s="2" t="str">
        <f>IF(B450&lt;&gt;"", COUNTIF(B$2:B450, B450), "")</f>
        <v/>
      </c>
      <c r="D450" s="2" t="str">
        <f t="shared" si="20"/>
        <v/>
      </c>
      <c r="E450" s="2" t="str">
        <f t="shared" ref="E450:E513" si="22">IF(B450&lt;&gt;"",A450,"")</f>
        <v/>
      </c>
    </row>
    <row r="451" spans="2:5" x14ac:dyDescent="0.3">
      <c r="B451" s="2" t="str">
        <f t="shared" si="21"/>
        <v/>
      </c>
      <c r="C451" s="2" t="str">
        <f>IF(B451&lt;&gt;"", COUNTIF(B$2:B451, B451), "")</f>
        <v/>
      </c>
      <c r="D451" s="2" t="str">
        <f t="shared" ref="D451:D514" si="23">IF(B451&lt;&gt;"", B451 &amp; TEXT(C451, "000"), "")</f>
        <v/>
      </c>
      <c r="E451" s="2" t="str">
        <f t="shared" si="22"/>
        <v/>
      </c>
    </row>
    <row r="452" spans="2:5" x14ac:dyDescent="0.3">
      <c r="B452" s="2" t="str">
        <f t="shared" si="21"/>
        <v/>
      </c>
      <c r="C452" s="2" t="str">
        <f>IF(B452&lt;&gt;"", COUNTIF(B$2:B452, B452), "")</f>
        <v/>
      </c>
      <c r="D452" s="2" t="str">
        <f t="shared" si="23"/>
        <v/>
      </c>
      <c r="E452" s="2" t="str">
        <f t="shared" si="22"/>
        <v/>
      </c>
    </row>
    <row r="453" spans="2:5" x14ac:dyDescent="0.3">
      <c r="B453" s="2" t="str">
        <f t="shared" si="21"/>
        <v/>
      </c>
      <c r="C453" s="2" t="str">
        <f>IF(B453&lt;&gt;"", COUNTIF(B$2:B453, B453), "")</f>
        <v/>
      </c>
      <c r="D453" s="2" t="str">
        <f t="shared" si="23"/>
        <v/>
      </c>
      <c r="E453" s="2" t="str">
        <f t="shared" si="22"/>
        <v/>
      </c>
    </row>
    <row r="454" spans="2:5" x14ac:dyDescent="0.3">
      <c r="B454" s="2" t="str">
        <f t="shared" si="21"/>
        <v/>
      </c>
      <c r="C454" s="2" t="str">
        <f>IF(B454&lt;&gt;"", COUNTIF(B$2:B454, B454), "")</f>
        <v/>
      </c>
      <c r="D454" s="2" t="str">
        <f t="shared" si="23"/>
        <v/>
      </c>
      <c r="E454" s="2" t="str">
        <f t="shared" si="22"/>
        <v/>
      </c>
    </row>
    <row r="455" spans="2:5" x14ac:dyDescent="0.3">
      <c r="B455" s="2" t="str">
        <f t="shared" si="21"/>
        <v/>
      </c>
      <c r="C455" s="2" t="str">
        <f>IF(B455&lt;&gt;"", COUNTIF(B$2:B455, B455), "")</f>
        <v/>
      </c>
      <c r="D455" s="2" t="str">
        <f t="shared" si="23"/>
        <v/>
      </c>
      <c r="E455" s="2" t="str">
        <f t="shared" si="22"/>
        <v/>
      </c>
    </row>
    <row r="456" spans="2:5" x14ac:dyDescent="0.3">
      <c r="B456" s="2" t="str">
        <f t="shared" si="21"/>
        <v/>
      </c>
      <c r="C456" s="2" t="str">
        <f>IF(B456&lt;&gt;"", COUNTIF(B$2:B456, B456), "")</f>
        <v/>
      </c>
      <c r="D456" s="2" t="str">
        <f t="shared" si="23"/>
        <v/>
      </c>
      <c r="E456" s="2" t="str">
        <f t="shared" si="22"/>
        <v/>
      </c>
    </row>
    <row r="457" spans="2:5" x14ac:dyDescent="0.3">
      <c r="B457" s="2" t="str">
        <f t="shared" si="21"/>
        <v/>
      </c>
      <c r="C457" s="2" t="str">
        <f>IF(B457&lt;&gt;"", COUNTIF(B$2:B457, B457), "")</f>
        <v/>
      </c>
      <c r="D457" s="2" t="str">
        <f t="shared" si="23"/>
        <v/>
      </c>
      <c r="E457" s="2" t="str">
        <f t="shared" si="22"/>
        <v/>
      </c>
    </row>
    <row r="458" spans="2:5" x14ac:dyDescent="0.3">
      <c r="B458" s="2" t="str">
        <f t="shared" si="21"/>
        <v/>
      </c>
      <c r="C458" s="2" t="str">
        <f>IF(B458&lt;&gt;"", COUNTIF(B$2:B458, B458), "")</f>
        <v/>
      </c>
      <c r="D458" s="2" t="str">
        <f t="shared" si="23"/>
        <v/>
      </c>
      <c r="E458" s="2" t="str">
        <f t="shared" si="22"/>
        <v/>
      </c>
    </row>
    <row r="459" spans="2:5" x14ac:dyDescent="0.3">
      <c r="B459" s="2" t="str">
        <f t="shared" si="21"/>
        <v/>
      </c>
      <c r="C459" s="2" t="str">
        <f>IF(B459&lt;&gt;"", COUNTIF(B$2:B459, B459), "")</f>
        <v/>
      </c>
      <c r="D459" s="2" t="str">
        <f t="shared" si="23"/>
        <v/>
      </c>
      <c r="E459" s="2" t="str">
        <f t="shared" si="22"/>
        <v/>
      </c>
    </row>
    <row r="460" spans="2:5" x14ac:dyDescent="0.3">
      <c r="B460" s="2" t="str">
        <f t="shared" si="21"/>
        <v/>
      </c>
      <c r="C460" s="2" t="str">
        <f>IF(B460&lt;&gt;"", COUNTIF(B$2:B460, B460), "")</f>
        <v/>
      </c>
      <c r="D460" s="2" t="str">
        <f t="shared" si="23"/>
        <v/>
      </c>
      <c r="E460" s="2" t="str">
        <f t="shared" si="22"/>
        <v/>
      </c>
    </row>
    <row r="461" spans="2:5" x14ac:dyDescent="0.3">
      <c r="B461" s="2" t="str">
        <f t="shared" si="21"/>
        <v/>
      </c>
      <c r="C461" s="2" t="str">
        <f>IF(B461&lt;&gt;"", COUNTIF(B$2:B461, B461), "")</f>
        <v/>
      </c>
      <c r="D461" s="2" t="str">
        <f t="shared" si="23"/>
        <v/>
      </c>
      <c r="E461" s="2" t="str">
        <f t="shared" si="22"/>
        <v/>
      </c>
    </row>
    <row r="462" spans="2:5" x14ac:dyDescent="0.3">
      <c r="B462" s="2" t="str">
        <f t="shared" si="21"/>
        <v/>
      </c>
      <c r="C462" s="2" t="str">
        <f>IF(B462&lt;&gt;"", COUNTIF(B$2:B462, B462), "")</f>
        <v/>
      </c>
      <c r="D462" s="2" t="str">
        <f t="shared" si="23"/>
        <v/>
      </c>
      <c r="E462" s="2" t="str">
        <f t="shared" si="22"/>
        <v/>
      </c>
    </row>
    <row r="463" spans="2:5" x14ac:dyDescent="0.3">
      <c r="B463" s="2" t="str">
        <f t="shared" si="21"/>
        <v/>
      </c>
      <c r="C463" s="2" t="str">
        <f>IF(B463&lt;&gt;"", COUNTIF(B$2:B463, B463), "")</f>
        <v/>
      </c>
      <c r="D463" s="2" t="str">
        <f t="shared" si="23"/>
        <v/>
      </c>
      <c r="E463" s="2" t="str">
        <f t="shared" si="22"/>
        <v/>
      </c>
    </row>
    <row r="464" spans="2:5" x14ac:dyDescent="0.3">
      <c r="B464" s="2" t="str">
        <f t="shared" si="21"/>
        <v/>
      </c>
      <c r="C464" s="2" t="str">
        <f>IF(B464&lt;&gt;"", COUNTIF(B$2:B464, B464), "")</f>
        <v/>
      </c>
      <c r="D464" s="2" t="str">
        <f t="shared" si="23"/>
        <v/>
      </c>
      <c r="E464" s="2" t="str">
        <f t="shared" si="22"/>
        <v/>
      </c>
    </row>
    <row r="465" spans="2:5" x14ac:dyDescent="0.3">
      <c r="B465" s="2" t="str">
        <f t="shared" si="21"/>
        <v/>
      </c>
      <c r="C465" s="2" t="str">
        <f>IF(B465&lt;&gt;"", COUNTIF(B$2:B465, B465), "")</f>
        <v/>
      </c>
      <c r="D465" s="2" t="str">
        <f t="shared" si="23"/>
        <v/>
      </c>
      <c r="E465" s="2" t="str">
        <f t="shared" si="22"/>
        <v/>
      </c>
    </row>
    <row r="466" spans="2:5" x14ac:dyDescent="0.3">
      <c r="B466" s="2" t="str">
        <f t="shared" si="21"/>
        <v/>
      </c>
      <c r="C466" s="2" t="str">
        <f>IF(B466&lt;&gt;"", COUNTIF(B$2:B466, B466), "")</f>
        <v/>
      </c>
      <c r="D466" s="2" t="str">
        <f t="shared" si="23"/>
        <v/>
      </c>
      <c r="E466" s="2" t="str">
        <f t="shared" si="22"/>
        <v/>
      </c>
    </row>
    <row r="467" spans="2:5" x14ac:dyDescent="0.3">
      <c r="B467" s="2" t="str">
        <f t="shared" si="21"/>
        <v/>
      </c>
      <c r="C467" s="2" t="str">
        <f>IF(B467&lt;&gt;"", COUNTIF(B$2:B467, B467), "")</f>
        <v/>
      </c>
      <c r="D467" s="2" t="str">
        <f t="shared" si="23"/>
        <v/>
      </c>
      <c r="E467" s="2" t="str">
        <f t="shared" si="22"/>
        <v/>
      </c>
    </row>
    <row r="468" spans="2:5" x14ac:dyDescent="0.3">
      <c r="B468" s="2" t="str">
        <f t="shared" si="21"/>
        <v/>
      </c>
      <c r="C468" s="2" t="str">
        <f>IF(B468&lt;&gt;"", COUNTIF(B$2:B468, B468), "")</f>
        <v/>
      </c>
      <c r="D468" s="2" t="str">
        <f t="shared" si="23"/>
        <v/>
      </c>
      <c r="E468" s="2" t="str">
        <f t="shared" si="22"/>
        <v/>
      </c>
    </row>
    <row r="469" spans="2:5" x14ac:dyDescent="0.3">
      <c r="B469" s="2" t="str">
        <f t="shared" si="21"/>
        <v/>
      </c>
      <c r="C469" s="2" t="str">
        <f>IF(B469&lt;&gt;"", COUNTIF(B$2:B469, B469), "")</f>
        <v/>
      </c>
      <c r="D469" s="2" t="str">
        <f t="shared" si="23"/>
        <v/>
      </c>
      <c r="E469" s="2" t="str">
        <f t="shared" si="22"/>
        <v/>
      </c>
    </row>
    <row r="470" spans="2:5" x14ac:dyDescent="0.3">
      <c r="B470" s="2" t="str">
        <f t="shared" si="21"/>
        <v/>
      </c>
      <c r="C470" s="2" t="str">
        <f>IF(B470&lt;&gt;"", COUNTIF(B$2:B470, B470), "")</f>
        <v/>
      </c>
      <c r="D470" s="2" t="str">
        <f t="shared" si="23"/>
        <v/>
      </c>
      <c r="E470" s="2" t="str">
        <f t="shared" si="22"/>
        <v/>
      </c>
    </row>
    <row r="471" spans="2:5" x14ac:dyDescent="0.3">
      <c r="B471" s="2" t="str">
        <f t="shared" si="21"/>
        <v/>
      </c>
      <c r="C471" s="2" t="str">
        <f>IF(B471&lt;&gt;"", COUNTIF(B$2:B471, B471), "")</f>
        <v/>
      </c>
      <c r="D471" s="2" t="str">
        <f t="shared" si="23"/>
        <v/>
      </c>
      <c r="E471" s="2" t="str">
        <f t="shared" si="22"/>
        <v/>
      </c>
    </row>
    <row r="472" spans="2:5" x14ac:dyDescent="0.3">
      <c r="B472" s="2" t="str">
        <f t="shared" si="21"/>
        <v/>
      </c>
      <c r="C472" s="2" t="str">
        <f>IF(B472&lt;&gt;"", COUNTIF(B$2:B472, B472), "")</f>
        <v/>
      </c>
      <c r="D472" s="2" t="str">
        <f t="shared" si="23"/>
        <v/>
      </c>
      <c r="E472" s="2" t="str">
        <f t="shared" si="22"/>
        <v/>
      </c>
    </row>
    <row r="473" spans="2:5" x14ac:dyDescent="0.3">
      <c r="B473" s="2" t="str">
        <f t="shared" si="21"/>
        <v/>
      </c>
      <c r="C473" s="2" t="str">
        <f>IF(B473&lt;&gt;"", COUNTIF(B$2:B473, B473), "")</f>
        <v/>
      </c>
      <c r="D473" s="2" t="str">
        <f t="shared" si="23"/>
        <v/>
      </c>
      <c r="E473" s="2" t="str">
        <f t="shared" si="22"/>
        <v/>
      </c>
    </row>
    <row r="474" spans="2:5" x14ac:dyDescent="0.3">
      <c r="B474" s="2" t="str">
        <f t="shared" si="21"/>
        <v/>
      </c>
      <c r="C474" s="2" t="str">
        <f>IF(B474&lt;&gt;"", COUNTIF(B$2:B474, B474), "")</f>
        <v/>
      </c>
      <c r="D474" s="2" t="str">
        <f t="shared" si="23"/>
        <v/>
      </c>
      <c r="E474" s="2" t="str">
        <f t="shared" si="22"/>
        <v/>
      </c>
    </row>
    <row r="475" spans="2:5" x14ac:dyDescent="0.3">
      <c r="B475" s="2" t="str">
        <f t="shared" si="21"/>
        <v/>
      </c>
      <c r="C475" s="2" t="str">
        <f>IF(B475&lt;&gt;"", COUNTIF(B$2:B475, B475), "")</f>
        <v/>
      </c>
      <c r="D475" s="2" t="str">
        <f t="shared" si="23"/>
        <v/>
      </c>
      <c r="E475" s="2" t="str">
        <f t="shared" si="22"/>
        <v/>
      </c>
    </row>
    <row r="476" spans="2:5" x14ac:dyDescent="0.3">
      <c r="B476" s="2" t="str">
        <f t="shared" si="21"/>
        <v/>
      </c>
      <c r="C476" s="2" t="str">
        <f>IF(B476&lt;&gt;"", COUNTIF(B$2:B476, B476), "")</f>
        <v/>
      </c>
      <c r="D476" s="2" t="str">
        <f t="shared" si="23"/>
        <v/>
      </c>
      <c r="E476" s="2" t="str">
        <f t="shared" si="22"/>
        <v/>
      </c>
    </row>
    <row r="477" spans="2:5" x14ac:dyDescent="0.3">
      <c r="B477" s="2" t="str">
        <f t="shared" si="21"/>
        <v/>
      </c>
      <c r="C477" s="2" t="str">
        <f>IF(B477&lt;&gt;"", COUNTIF(B$2:B477, B477), "")</f>
        <v/>
      </c>
      <c r="D477" s="2" t="str">
        <f t="shared" si="23"/>
        <v/>
      </c>
      <c r="E477" s="2" t="str">
        <f t="shared" si="22"/>
        <v/>
      </c>
    </row>
    <row r="478" spans="2:5" x14ac:dyDescent="0.3">
      <c r="B478" s="2" t="str">
        <f t="shared" si="21"/>
        <v/>
      </c>
      <c r="C478" s="2" t="str">
        <f>IF(B478&lt;&gt;"", COUNTIF(B$2:B478, B478), "")</f>
        <v/>
      </c>
      <c r="D478" s="2" t="str">
        <f t="shared" si="23"/>
        <v/>
      </c>
      <c r="E478" s="2" t="str">
        <f t="shared" si="22"/>
        <v/>
      </c>
    </row>
    <row r="479" spans="2:5" x14ac:dyDescent="0.3">
      <c r="B479" s="2" t="str">
        <f t="shared" si="21"/>
        <v/>
      </c>
      <c r="C479" s="2" t="str">
        <f>IF(B479&lt;&gt;"", COUNTIF(B$2:B479, B479), "")</f>
        <v/>
      </c>
      <c r="D479" s="2" t="str">
        <f t="shared" si="23"/>
        <v/>
      </c>
      <c r="E479" s="2" t="str">
        <f t="shared" si="22"/>
        <v/>
      </c>
    </row>
    <row r="480" spans="2:5" x14ac:dyDescent="0.3">
      <c r="B480" s="2" t="str">
        <f t="shared" si="21"/>
        <v/>
      </c>
      <c r="C480" s="2" t="str">
        <f>IF(B480&lt;&gt;"", COUNTIF(B$2:B480, B480), "")</f>
        <v/>
      </c>
      <c r="D480" s="2" t="str">
        <f t="shared" si="23"/>
        <v/>
      </c>
      <c r="E480" s="2" t="str">
        <f t="shared" si="22"/>
        <v/>
      </c>
    </row>
    <row r="481" spans="2:5" x14ac:dyDescent="0.3">
      <c r="B481" s="2" t="str">
        <f t="shared" si="21"/>
        <v/>
      </c>
      <c r="C481" s="2" t="str">
        <f>IF(B481&lt;&gt;"", COUNTIF(B$2:B481, B481), "")</f>
        <v/>
      </c>
      <c r="D481" s="2" t="str">
        <f t="shared" si="23"/>
        <v/>
      </c>
      <c r="E481" s="2" t="str">
        <f t="shared" si="22"/>
        <v/>
      </c>
    </row>
    <row r="482" spans="2:5" x14ac:dyDescent="0.3">
      <c r="B482" s="2" t="str">
        <f t="shared" si="21"/>
        <v/>
      </c>
      <c r="C482" s="2" t="str">
        <f>IF(B482&lt;&gt;"", COUNTIF(B$2:B482, B482), "")</f>
        <v/>
      </c>
      <c r="D482" s="2" t="str">
        <f t="shared" si="23"/>
        <v/>
      </c>
      <c r="E482" s="2" t="str">
        <f t="shared" si="22"/>
        <v/>
      </c>
    </row>
    <row r="483" spans="2:5" x14ac:dyDescent="0.3">
      <c r="B483" s="2" t="str">
        <f t="shared" si="21"/>
        <v/>
      </c>
      <c r="C483" s="2" t="str">
        <f>IF(B483&lt;&gt;"", COUNTIF(B$2:B483, B483), "")</f>
        <v/>
      </c>
      <c r="D483" s="2" t="str">
        <f t="shared" si="23"/>
        <v/>
      </c>
      <c r="E483" s="2" t="str">
        <f t="shared" si="22"/>
        <v/>
      </c>
    </row>
    <row r="484" spans="2:5" x14ac:dyDescent="0.3">
      <c r="B484" s="2" t="str">
        <f t="shared" si="21"/>
        <v/>
      </c>
      <c r="C484" s="2" t="str">
        <f>IF(B484&lt;&gt;"", COUNTIF(B$2:B484, B484), "")</f>
        <v/>
      </c>
      <c r="D484" s="2" t="str">
        <f t="shared" si="23"/>
        <v/>
      </c>
      <c r="E484" s="2" t="str">
        <f t="shared" si="22"/>
        <v/>
      </c>
    </row>
    <row r="485" spans="2:5" x14ac:dyDescent="0.3">
      <c r="B485" s="2" t="str">
        <f t="shared" si="21"/>
        <v/>
      </c>
      <c r="C485" s="2" t="str">
        <f>IF(B485&lt;&gt;"", COUNTIF(B$2:B485, B485), "")</f>
        <v/>
      </c>
      <c r="D485" s="2" t="str">
        <f t="shared" si="23"/>
        <v/>
      </c>
      <c r="E485" s="2" t="str">
        <f t="shared" si="22"/>
        <v/>
      </c>
    </row>
    <row r="486" spans="2:5" x14ac:dyDescent="0.3">
      <c r="B486" s="2" t="str">
        <f t="shared" si="21"/>
        <v/>
      </c>
      <c r="C486" s="2" t="str">
        <f>IF(B486&lt;&gt;"", COUNTIF(B$2:B486, B486), "")</f>
        <v/>
      </c>
      <c r="D486" s="2" t="str">
        <f t="shared" si="23"/>
        <v/>
      </c>
      <c r="E486" s="2" t="str">
        <f t="shared" si="22"/>
        <v/>
      </c>
    </row>
    <row r="487" spans="2:5" x14ac:dyDescent="0.3">
      <c r="B487" s="2" t="str">
        <f t="shared" si="21"/>
        <v/>
      </c>
      <c r="C487" s="2" t="str">
        <f>IF(B487&lt;&gt;"", COUNTIF(B$2:B487, B487), "")</f>
        <v/>
      </c>
      <c r="D487" s="2" t="str">
        <f t="shared" si="23"/>
        <v/>
      </c>
      <c r="E487" s="2" t="str">
        <f t="shared" si="22"/>
        <v/>
      </c>
    </row>
    <row r="488" spans="2:5" x14ac:dyDescent="0.3">
      <c r="B488" s="2" t="str">
        <f t="shared" si="21"/>
        <v/>
      </c>
      <c r="C488" s="2" t="str">
        <f>IF(B488&lt;&gt;"", COUNTIF(B$2:B488, B488), "")</f>
        <v/>
      </c>
      <c r="D488" s="2" t="str">
        <f t="shared" si="23"/>
        <v/>
      </c>
      <c r="E488" s="2" t="str">
        <f t="shared" si="22"/>
        <v/>
      </c>
    </row>
    <row r="489" spans="2:5" x14ac:dyDescent="0.3">
      <c r="B489" s="2" t="str">
        <f t="shared" si="21"/>
        <v/>
      </c>
      <c r="C489" s="2" t="str">
        <f>IF(B489&lt;&gt;"", COUNTIF(B$2:B489, B489), "")</f>
        <v/>
      </c>
      <c r="D489" s="2" t="str">
        <f t="shared" si="23"/>
        <v/>
      </c>
      <c r="E489" s="2" t="str">
        <f t="shared" si="22"/>
        <v/>
      </c>
    </row>
    <row r="490" spans="2:5" x14ac:dyDescent="0.3">
      <c r="B490" s="2" t="str">
        <f t="shared" si="21"/>
        <v/>
      </c>
      <c r="C490" s="2" t="str">
        <f>IF(B490&lt;&gt;"", COUNTIF(B$2:B490, B490), "")</f>
        <v/>
      </c>
      <c r="D490" s="2" t="str">
        <f t="shared" si="23"/>
        <v/>
      </c>
      <c r="E490" s="2" t="str">
        <f t="shared" si="22"/>
        <v/>
      </c>
    </row>
    <row r="491" spans="2:5" x14ac:dyDescent="0.3">
      <c r="B491" s="2" t="str">
        <f t="shared" si="21"/>
        <v/>
      </c>
      <c r="C491" s="2" t="str">
        <f>IF(B491&lt;&gt;"", COUNTIF(B$2:B491, B491), "")</f>
        <v/>
      </c>
      <c r="D491" s="2" t="str">
        <f t="shared" si="23"/>
        <v/>
      </c>
      <c r="E491" s="2" t="str">
        <f t="shared" si="22"/>
        <v/>
      </c>
    </row>
    <row r="492" spans="2:5" x14ac:dyDescent="0.3">
      <c r="B492" s="2" t="str">
        <f t="shared" si="21"/>
        <v/>
      </c>
      <c r="C492" s="2" t="str">
        <f>IF(B492&lt;&gt;"", COUNTIF(B$2:B492, B492), "")</f>
        <v/>
      </c>
      <c r="D492" s="2" t="str">
        <f t="shared" si="23"/>
        <v/>
      </c>
      <c r="E492" s="2" t="str">
        <f t="shared" si="22"/>
        <v/>
      </c>
    </row>
    <row r="493" spans="2:5" x14ac:dyDescent="0.3">
      <c r="B493" s="2" t="str">
        <f t="shared" si="21"/>
        <v/>
      </c>
      <c r="C493" s="2" t="str">
        <f>IF(B493&lt;&gt;"", COUNTIF(B$2:B493, B493), "")</f>
        <v/>
      </c>
      <c r="D493" s="2" t="str">
        <f t="shared" si="23"/>
        <v/>
      </c>
      <c r="E493" s="2" t="str">
        <f t="shared" si="22"/>
        <v/>
      </c>
    </row>
    <row r="494" spans="2:5" x14ac:dyDescent="0.3">
      <c r="B494" s="2" t="str">
        <f t="shared" si="21"/>
        <v/>
      </c>
      <c r="C494" s="2" t="str">
        <f>IF(B494&lt;&gt;"", COUNTIF(B$2:B494, B494), "")</f>
        <v/>
      </c>
      <c r="D494" s="2" t="str">
        <f t="shared" si="23"/>
        <v/>
      </c>
      <c r="E494" s="2" t="str">
        <f t="shared" si="22"/>
        <v/>
      </c>
    </row>
    <row r="495" spans="2:5" x14ac:dyDescent="0.3">
      <c r="B495" s="2" t="str">
        <f t="shared" si="21"/>
        <v/>
      </c>
      <c r="C495" s="2" t="str">
        <f>IF(B495&lt;&gt;"", COUNTIF(B$2:B495, B495), "")</f>
        <v/>
      </c>
      <c r="D495" s="2" t="str">
        <f t="shared" si="23"/>
        <v/>
      </c>
      <c r="E495" s="2" t="str">
        <f t="shared" si="22"/>
        <v/>
      </c>
    </row>
    <row r="496" spans="2:5" x14ac:dyDescent="0.3">
      <c r="B496" s="2" t="str">
        <f t="shared" si="21"/>
        <v/>
      </c>
      <c r="C496" s="2" t="str">
        <f>IF(B496&lt;&gt;"", COUNTIF(B$2:B496, B496), "")</f>
        <v/>
      </c>
      <c r="D496" s="2" t="str">
        <f t="shared" si="23"/>
        <v/>
      </c>
      <c r="E496" s="2" t="str">
        <f t="shared" si="22"/>
        <v/>
      </c>
    </row>
    <row r="497" spans="2:5" x14ac:dyDescent="0.3">
      <c r="B497" s="2" t="str">
        <f t="shared" si="21"/>
        <v/>
      </c>
      <c r="C497" s="2" t="str">
        <f>IF(B497&lt;&gt;"", COUNTIF(B$2:B497, B497), "")</f>
        <v/>
      </c>
      <c r="D497" s="2" t="str">
        <f t="shared" si="23"/>
        <v/>
      </c>
      <c r="E497" s="2" t="str">
        <f t="shared" si="22"/>
        <v/>
      </c>
    </row>
    <row r="498" spans="2:5" x14ac:dyDescent="0.3">
      <c r="B498" s="2" t="str">
        <f t="shared" si="21"/>
        <v/>
      </c>
      <c r="C498" s="2" t="str">
        <f>IF(B498&lt;&gt;"", COUNTIF(B$2:B498, B498), "")</f>
        <v/>
      </c>
      <c r="D498" s="2" t="str">
        <f t="shared" si="23"/>
        <v/>
      </c>
      <c r="E498" s="2" t="str">
        <f t="shared" si="22"/>
        <v/>
      </c>
    </row>
    <row r="499" spans="2:5" x14ac:dyDescent="0.3">
      <c r="B499" s="2" t="str">
        <f t="shared" si="21"/>
        <v/>
      </c>
      <c r="C499" s="2" t="str">
        <f>IF(B499&lt;&gt;"", COUNTIF(B$2:B499, B499), "")</f>
        <v/>
      </c>
      <c r="D499" s="2" t="str">
        <f t="shared" si="23"/>
        <v/>
      </c>
      <c r="E499" s="2" t="str">
        <f t="shared" si="22"/>
        <v/>
      </c>
    </row>
    <row r="500" spans="2:5" x14ac:dyDescent="0.3">
      <c r="B500" s="2" t="str">
        <f t="shared" si="21"/>
        <v/>
      </c>
      <c r="C500" s="2" t="str">
        <f>IF(B500&lt;&gt;"", COUNTIF(B$2:B500, B500), "")</f>
        <v/>
      </c>
      <c r="D500" s="2" t="str">
        <f t="shared" si="23"/>
        <v/>
      </c>
      <c r="E500" s="2" t="str">
        <f t="shared" si="22"/>
        <v/>
      </c>
    </row>
    <row r="501" spans="2:5" x14ac:dyDescent="0.3">
      <c r="B501" s="2" t="str">
        <f t="shared" si="21"/>
        <v/>
      </c>
      <c r="C501" s="2" t="str">
        <f>IF(B501&lt;&gt;"", COUNTIF(B$2:B501, B501), "")</f>
        <v/>
      </c>
      <c r="D501" s="2" t="str">
        <f t="shared" si="23"/>
        <v/>
      </c>
      <c r="E501" s="2" t="str">
        <f t="shared" si="22"/>
        <v/>
      </c>
    </row>
    <row r="502" spans="2:5" x14ac:dyDescent="0.3">
      <c r="B502" s="2" t="str">
        <f t="shared" si="21"/>
        <v/>
      </c>
      <c r="C502" s="2" t="str">
        <f>IF(B502&lt;&gt;"", COUNTIF(B$2:B502, B502), "")</f>
        <v/>
      </c>
      <c r="D502" s="2" t="str">
        <f t="shared" si="23"/>
        <v/>
      </c>
      <c r="E502" s="2" t="str">
        <f t="shared" si="22"/>
        <v/>
      </c>
    </row>
    <row r="503" spans="2:5" x14ac:dyDescent="0.3">
      <c r="B503" s="2" t="str">
        <f t="shared" si="21"/>
        <v/>
      </c>
      <c r="C503" s="2" t="str">
        <f>IF(B503&lt;&gt;"", COUNTIF(B$2:B503, B503), "")</f>
        <v/>
      </c>
      <c r="D503" s="2" t="str">
        <f t="shared" si="23"/>
        <v/>
      </c>
      <c r="E503" s="2" t="str">
        <f t="shared" si="22"/>
        <v/>
      </c>
    </row>
    <row r="504" spans="2:5" x14ac:dyDescent="0.3">
      <c r="B504" s="2" t="str">
        <f t="shared" si="21"/>
        <v/>
      </c>
      <c r="C504" s="2" t="str">
        <f>IF(B504&lt;&gt;"", COUNTIF(B$2:B504, B504), "")</f>
        <v/>
      </c>
      <c r="D504" s="2" t="str">
        <f t="shared" si="23"/>
        <v/>
      </c>
      <c r="E504" s="2" t="str">
        <f t="shared" si="22"/>
        <v/>
      </c>
    </row>
    <row r="505" spans="2:5" x14ac:dyDescent="0.3">
      <c r="B505" s="2" t="str">
        <f t="shared" si="21"/>
        <v/>
      </c>
      <c r="C505" s="2" t="str">
        <f>IF(B505&lt;&gt;"", COUNTIF(B$2:B505, B505), "")</f>
        <v/>
      </c>
      <c r="D505" s="2" t="str">
        <f t="shared" si="23"/>
        <v/>
      </c>
      <c r="E505" s="2" t="str">
        <f t="shared" si="22"/>
        <v/>
      </c>
    </row>
    <row r="506" spans="2:5" x14ac:dyDescent="0.3">
      <c r="B506" s="2" t="str">
        <f t="shared" si="21"/>
        <v/>
      </c>
      <c r="C506" s="2" t="str">
        <f>IF(B506&lt;&gt;"", COUNTIF(B$2:B506, B506), "")</f>
        <v/>
      </c>
      <c r="D506" s="2" t="str">
        <f t="shared" si="23"/>
        <v/>
      </c>
      <c r="E506" s="2" t="str">
        <f t="shared" si="22"/>
        <v/>
      </c>
    </row>
    <row r="507" spans="2:5" x14ac:dyDescent="0.3">
      <c r="B507" s="2" t="str">
        <f t="shared" si="21"/>
        <v/>
      </c>
      <c r="C507" s="2" t="str">
        <f>IF(B507&lt;&gt;"", COUNTIF(B$2:B507, B507), "")</f>
        <v/>
      </c>
      <c r="D507" s="2" t="str">
        <f t="shared" si="23"/>
        <v/>
      </c>
      <c r="E507" s="2" t="str">
        <f t="shared" si="22"/>
        <v/>
      </c>
    </row>
    <row r="508" spans="2:5" x14ac:dyDescent="0.3">
      <c r="B508" s="2" t="str">
        <f t="shared" si="21"/>
        <v/>
      </c>
      <c r="C508" s="2" t="str">
        <f>IF(B508&lt;&gt;"", COUNTIF(B$2:B508, B508), "")</f>
        <v/>
      </c>
      <c r="D508" s="2" t="str">
        <f t="shared" si="23"/>
        <v/>
      </c>
      <c r="E508" s="2" t="str">
        <f t="shared" si="22"/>
        <v/>
      </c>
    </row>
    <row r="509" spans="2:5" x14ac:dyDescent="0.3">
      <c r="B509" s="2" t="str">
        <f t="shared" si="21"/>
        <v/>
      </c>
      <c r="C509" s="2" t="str">
        <f>IF(B509&lt;&gt;"", COUNTIF(B$2:B509, B509), "")</f>
        <v/>
      </c>
      <c r="D509" s="2" t="str">
        <f t="shared" si="23"/>
        <v/>
      </c>
      <c r="E509" s="2" t="str">
        <f t="shared" si="22"/>
        <v/>
      </c>
    </row>
    <row r="510" spans="2:5" x14ac:dyDescent="0.3">
      <c r="B510" s="2" t="str">
        <f t="shared" si="21"/>
        <v/>
      </c>
      <c r="C510" s="2" t="str">
        <f>IF(B510&lt;&gt;"", COUNTIF(B$2:B510, B510), "")</f>
        <v/>
      </c>
      <c r="D510" s="2" t="str">
        <f t="shared" si="23"/>
        <v/>
      </c>
      <c r="E510" s="2" t="str">
        <f t="shared" si="22"/>
        <v/>
      </c>
    </row>
    <row r="511" spans="2:5" x14ac:dyDescent="0.3">
      <c r="B511" s="2" t="str">
        <f t="shared" si="21"/>
        <v/>
      </c>
      <c r="C511" s="2" t="str">
        <f>IF(B511&lt;&gt;"", COUNTIF(B$2:B511, B511), "")</f>
        <v/>
      </c>
      <c r="D511" s="2" t="str">
        <f t="shared" si="23"/>
        <v/>
      </c>
      <c r="E511" s="2" t="str">
        <f t="shared" si="22"/>
        <v/>
      </c>
    </row>
    <row r="512" spans="2:5" x14ac:dyDescent="0.3">
      <c r="B512" s="2" t="str">
        <f t="shared" si="21"/>
        <v/>
      </c>
      <c r="C512" s="2" t="str">
        <f>IF(B512&lt;&gt;"", COUNTIF(B$2:B512, B512), "")</f>
        <v/>
      </c>
      <c r="D512" s="2" t="str">
        <f t="shared" si="23"/>
        <v/>
      </c>
      <c r="E512" s="2" t="str">
        <f t="shared" si="22"/>
        <v/>
      </c>
    </row>
    <row r="513" spans="2:5" x14ac:dyDescent="0.3">
      <c r="B513" s="2" t="str">
        <f t="shared" si="21"/>
        <v/>
      </c>
      <c r="C513" s="2" t="str">
        <f>IF(B513&lt;&gt;"", COUNTIF(B$2:B513, B513), "")</f>
        <v/>
      </c>
      <c r="D513" s="2" t="str">
        <f t="shared" si="23"/>
        <v/>
      </c>
      <c r="E513" s="2" t="str">
        <f t="shared" si="22"/>
        <v/>
      </c>
    </row>
    <row r="514" spans="2:5" x14ac:dyDescent="0.3">
      <c r="B514" s="2" t="str">
        <f t="shared" ref="B514:B577" si="24">IF(MID(A514,3,1)=";", LEFT(A514,2), "")</f>
        <v/>
      </c>
      <c r="C514" s="2" t="str">
        <f>IF(B514&lt;&gt;"", COUNTIF(B$2:B514, B514), "")</f>
        <v/>
      </c>
      <c r="D514" s="2" t="str">
        <f t="shared" si="23"/>
        <v/>
      </c>
      <c r="E514" s="2" t="str">
        <f t="shared" ref="E514:E577" si="25">IF(B514&lt;&gt;"",A514,"")</f>
        <v/>
      </c>
    </row>
    <row r="515" spans="2:5" x14ac:dyDescent="0.3">
      <c r="B515" s="2" t="str">
        <f t="shared" si="24"/>
        <v/>
      </c>
      <c r="C515" s="2" t="str">
        <f>IF(B515&lt;&gt;"", COUNTIF(B$2:B515, B515), "")</f>
        <v/>
      </c>
      <c r="D515" s="2" t="str">
        <f t="shared" ref="D515:D578" si="26">IF(B515&lt;&gt;"", B515 &amp; TEXT(C515, "000"), "")</f>
        <v/>
      </c>
      <c r="E515" s="2" t="str">
        <f t="shared" si="25"/>
        <v/>
      </c>
    </row>
    <row r="516" spans="2:5" x14ac:dyDescent="0.3">
      <c r="B516" s="2" t="str">
        <f t="shared" si="24"/>
        <v/>
      </c>
      <c r="C516" s="2" t="str">
        <f>IF(B516&lt;&gt;"", COUNTIF(B$2:B516, B516), "")</f>
        <v/>
      </c>
      <c r="D516" s="2" t="str">
        <f t="shared" si="26"/>
        <v/>
      </c>
      <c r="E516" s="2" t="str">
        <f t="shared" si="25"/>
        <v/>
      </c>
    </row>
    <row r="517" spans="2:5" x14ac:dyDescent="0.3">
      <c r="B517" s="2" t="str">
        <f t="shared" si="24"/>
        <v/>
      </c>
      <c r="C517" s="2" t="str">
        <f>IF(B517&lt;&gt;"", COUNTIF(B$2:B517, B517), "")</f>
        <v/>
      </c>
      <c r="D517" s="2" t="str">
        <f t="shared" si="26"/>
        <v/>
      </c>
      <c r="E517" s="2" t="str">
        <f t="shared" si="25"/>
        <v/>
      </c>
    </row>
    <row r="518" spans="2:5" x14ac:dyDescent="0.3">
      <c r="B518" s="2" t="str">
        <f t="shared" si="24"/>
        <v/>
      </c>
      <c r="C518" s="2" t="str">
        <f>IF(B518&lt;&gt;"", COUNTIF(B$2:B518, B518), "")</f>
        <v/>
      </c>
      <c r="D518" s="2" t="str">
        <f t="shared" si="26"/>
        <v/>
      </c>
      <c r="E518" s="2" t="str">
        <f t="shared" si="25"/>
        <v/>
      </c>
    </row>
    <row r="519" spans="2:5" x14ac:dyDescent="0.3">
      <c r="B519" s="2" t="str">
        <f t="shared" si="24"/>
        <v/>
      </c>
      <c r="C519" s="2" t="str">
        <f>IF(B519&lt;&gt;"", COUNTIF(B$2:B519, B519), "")</f>
        <v/>
      </c>
      <c r="D519" s="2" t="str">
        <f t="shared" si="26"/>
        <v/>
      </c>
      <c r="E519" s="2" t="str">
        <f t="shared" si="25"/>
        <v/>
      </c>
    </row>
    <row r="520" spans="2:5" x14ac:dyDescent="0.3">
      <c r="B520" s="2" t="str">
        <f t="shared" si="24"/>
        <v/>
      </c>
      <c r="C520" s="2" t="str">
        <f>IF(B520&lt;&gt;"", COUNTIF(B$2:B520, B520), "")</f>
        <v/>
      </c>
      <c r="D520" s="2" t="str">
        <f t="shared" si="26"/>
        <v/>
      </c>
      <c r="E520" s="2" t="str">
        <f t="shared" si="25"/>
        <v/>
      </c>
    </row>
    <row r="521" spans="2:5" x14ac:dyDescent="0.3">
      <c r="B521" s="2" t="str">
        <f t="shared" si="24"/>
        <v/>
      </c>
      <c r="C521" s="2" t="str">
        <f>IF(B521&lt;&gt;"", COUNTIF(B$2:B521, B521), "")</f>
        <v/>
      </c>
      <c r="D521" s="2" t="str">
        <f t="shared" si="26"/>
        <v/>
      </c>
      <c r="E521" s="2" t="str">
        <f t="shared" si="25"/>
        <v/>
      </c>
    </row>
    <row r="522" spans="2:5" x14ac:dyDescent="0.3">
      <c r="B522" s="2" t="str">
        <f t="shared" si="24"/>
        <v/>
      </c>
      <c r="C522" s="2" t="str">
        <f>IF(B522&lt;&gt;"", COUNTIF(B$2:B522, B522), "")</f>
        <v/>
      </c>
      <c r="D522" s="2" t="str">
        <f t="shared" si="26"/>
        <v/>
      </c>
      <c r="E522" s="2" t="str">
        <f t="shared" si="25"/>
        <v/>
      </c>
    </row>
    <row r="523" spans="2:5" x14ac:dyDescent="0.3">
      <c r="B523" s="2" t="str">
        <f t="shared" si="24"/>
        <v/>
      </c>
      <c r="C523" s="2" t="str">
        <f>IF(B523&lt;&gt;"", COUNTIF(B$2:B523, B523), "")</f>
        <v/>
      </c>
      <c r="D523" s="2" t="str">
        <f t="shared" si="26"/>
        <v/>
      </c>
      <c r="E523" s="2" t="str">
        <f t="shared" si="25"/>
        <v/>
      </c>
    </row>
    <row r="524" spans="2:5" x14ac:dyDescent="0.3">
      <c r="B524" s="2" t="str">
        <f t="shared" si="24"/>
        <v/>
      </c>
      <c r="C524" s="2" t="str">
        <f>IF(B524&lt;&gt;"", COUNTIF(B$2:B524, B524), "")</f>
        <v/>
      </c>
      <c r="D524" s="2" t="str">
        <f t="shared" si="26"/>
        <v/>
      </c>
      <c r="E524" s="2" t="str">
        <f t="shared" si="25"/>
        <v/>
      </c>
    </row>
    <row r="525" spans="2:5" x14ac:dyDescent="0.3">
      <c r="B525" s="2" t="str">
        <f t="shared" si="24"/>
        <v/>
      </c>
      <c r="C525" s="2" t="str">
        <f>IF(B525&lt;&gt;"", COUNTIF(B$2:B525, B525), "")</f>
        <v/>
      </c>
      <c r="D525" s="2" t="str">
        <f t="shared" si="26"/>
        <v/>
      </c>
      <c r="E525" s="2" t="str">
        <f t="shared" si="25"/>
        <v/>
      </c>
    </row>
    <row r="526" spans="2:5" x14ac:dyDescent="0.3">
      <c r="B526" s="2" t="str">
        <f t="shared" si="24"/>
        <v/>
      </c>
      <c r="C526" s="2" t="str">
        <f>IF(B526&lt;&gt;"", COUNTIF(B$2:B526, B526), "")</f>
        <v/>
      </c>
      <c r="D526" s="2" t="str">
        <f t="shared" si="26"/>
        <v/>
      </c>
      <c r="E526" s="2" t="str">
        <f t="shared" si="25"/>
        <v/>
      </c>
    </row>
    <row r="527" spans="2:5" x14ac:dyDescent="0.3">
      <c r="B527" s="2" t="str">
        <f t="shared" si="24"/>
        <v/>
      </c>
      <c r="C527" s="2" t="str">
        <f>IF(B527&lt;&gt;"", COUNTIF(B$2:B527, B527), "")</f>
        <v/>
      </c>
      <c r="D527" s="2" t="str">
        <f t="shared" si="26"/>
        <v/>
      </c>
      <c r="E527" s="2" t="str">
        <f t="shared" si="25"/>
        <v/>
      </c>
    </row>
    <row r="528" spans="2:5" x14ac:dyDescent="0.3">
      <c r="B528" s="2" t="str">
        <f t="shared" si="24"/>
        <v/>
      </c>
      <c r="C528" s="2" t="str">
        <f>IF(B528&lt;&gt;"", COUNTIF(B$2:B528, B528), "")</f>
        <v/>
      </c>
      <c r="D528" s="2" t="str">
        <f t="shared" si="26"/>
        <v/>
      </c>
      <c r="E528" s="2" t="str">
        <f t="shared" si="25"/>
        <v/>
      </c>
    </row>
    <row r="529" spans="2:5" x14ac:dyDescent="0.3">
      <c r="B529" s="2" t="str">
        <f t="shared" si="24"/>
        <v/>
      </c>
      <c r="C529" s="2" t="str">
        <f>IF(B529&lt;&gt;"", COUNTIF(B$2:B529, B529), "")</f>
        <v/>
      </c>
      <c r="D529" s="2" t="str">
        <f t="shared" si="26"/>
        <v/>
      </c>
      <c r="E529" s="2" t="str">
        <f t="shared" si="25"/>
        <v/>
      </c>
    </row>
    <row r="530" spans="2:5" x14ac:dyDescent="0.3">
      <c r="B530" s="2" t="str">
        <f t="shared" si="24"/>
        <v/>
      </c>
      <c r="C530" s="2" t="str">
        <f>IF(B530&lt;&gt;"", COUNTIF(B$2:B530, B530), "")</f>
        <v/>
      </c>
      <c r="D530" s="2" t="str">
        <f t="shared" si="26"/>
        <v/>
      </c>
      <c r="E530" s="2" t="str">
        <f t="shared" si="25"/>
        <v/>
      </c>
    </row>
    <row r="531" spans="2:5" x14ac:dyDescent="0.3">
      <c r="B531" s="2" t="str">
        <f t="shared" si="24"/>
        <v/>
      </c>
      <c r="C531" s="2" t="str">
        <f>IF(B531&lt;&gt;"", COUNTIF(B$2:B531, B531), "")</f>
        <v/>
      </c>
      <c r="D531" s="2" t="str">
        <f t="shared" si="26"/>
        <v/>
      </c>
      <c r="E531" s="2" t="str">
        <f t="shared" si="25"/>
        <v/>
      </c>
    </row>
    <row r="532" spans="2:5" x14ac:dyDescent="0.3">
      <c r="B532" s="2" t="str">
        <f t="shared" si="24"/>
        <v/>
      </c>
      <c r="C532" s="2" t="str">
        <f>IF(B532&lt;&gt;"", COUNTIF(B$2:B532, B532), "")</f>
        <v/>
      </c>
      <c r="D532" s="2" t="str">
        <f t="shared" si="26"/>
        <v/>
      </c>
      <c r="E532" s="2" t="str">
        <f t="shared" si="25"/>
        <v/>
      </c>
    </row>
    <row r="533" spans="2:5" x14ac:dyDescent="0.3">
      <c r="B533" s="2" t="str">
        <f t="shared" si="24"/>
        <v/>
      </c>
      <c r="C533" s="2" t="str">
        <f>IF(B533&lt;&gt;"", COUNTIF(B$2:B533, B533), "")</f>
        <v/>
      </c>
      <c r="D533" s="2" t="str">
        <f t="shared" si="26"/>
        <v/>
      </c>
      <c r="E533" s="2" t="str">
        <f t="shared" si="25"/>
        <v/>
      </c>
    </row>
    <row r="534" spans="2:5" x14ac:dyDescent="0.3">
      <c r="B534" s="2" t="str">
        <f t="shared" si="24"/>
        <v/>
      </c>
      <c r="C534" s="2" t="str">
        <f>IF(B534&lt;&gt;"", COUNTIF(B$2:B534, B534), "")</f>
        <v/>
      </c>
      <c r="D534" s="2" t="str">
        <f t="shared" si="26"/>
        <v/>
      </c>
      <c r="E534" s="2" t="str">
        <f t="shared" si="25"/>
        <v/>
      </c>
    </row>
    <row r="535" spans="2:5" x14ac:dyDescent="0.3">
      <c r="B535" s="2" t="str">
        <f t="shared" si="24"/>
        <v/>
      </c>
      <c r="C535" s="2" t="str">
        <f>IF(B535&lt;&gt;"", COUNTIF(B$2:B535, B535), "")</f>
        <v/>
      </c>
      <c r="D535" s="2" t="str">
        <f t="shared" si="26"/>
        <v/>
      </c>
      <c r="E535" s="2" t="str">
        <f t="shared" si="25"/>
        <v/>
      </c>
    </row>
    <row r="536" spans="2:5" x14ac:dyDescent="0.3">
      <c r="B536" s="2" t="str">
        <f t="shared" si="24"/>
        <v/>
      </c>
      <c r="C536" s="2" t="str">
        <f>IF(B536&lt;&gt;"", COUNTIF(B$2:B536, B536), "")</f>
        <v/>
      </c>
      <c r="D536" s="2" t="str">
        <f t="shared" si="26"/>
        <v/>
      </c>
      <c r="E536" s="2" t="str">
        <f t="shared" si="25"/>
        <v/>
      </c>
    </row>
    <row r="537" spans="2:5" x14ac:dyDescent="0.3">
      <c r="B537" s="2" t="str">
        <f t="shared" si="24"/>
        <v/>
      </c>
      <c r="C537" s="2" t="str">
        <f>IF(B537&lt;&gt;"", COUNTIF(B$2:B537, B537), "")</f>
        <v/>
      </c>
      <c r="D537" s="2" t="str">
        <f t="shared" si="26"/>
        <v/>
      </c>
      <c r="E537" s="2" t="str">
        <f t="shared" si="25"/>
        <v/>
      </c>
    </row>
    <row r="538" spans="2:5" x14ac:dyDescent="0.3">
      <c r="B538" s="2" t="str">
        <f t="shared" si="24"/>
        <v/>
      </c>
      <c r="C538" s="2" t="str">
        <f>IF(B538&lt;&gt;"", COUNTIF(B$2:B538, B538), "")</f>
        <v/>
      </c>
      <c r="D538" s="2" t="str">
        <f t="shared" si="26"/>
        <v/>
      </c>
      <c r="E538" s="2" t="str">
        <f t="shared" si="25"/>
        <v/>
      </c>
    </row>
    <row r="539" spans="2:5" x14ac:dyDescent="0.3">
      <c r="B539" s="2" t="str">
        <f t="shared" si="24"/>
        <v/>
      </c>
      <c r="C539" s="2" t="str">
        <f>IF(B539&lt;&gt;"", COUNTIF(B$2:B539, B539), "")</f>
        <v/>
      </c>
      <c r="D539" s="2" t="str">
        <f t="shared" si="26"/>
        <v/>
      </c>
      <c r="E539" s="2" t="str">
        <f t="shared" si="25"/>
        <v/>
      </c>
    </row>
    <row r="540" spans="2:5" x14ac:dyDescent="0.3">
      <c r="B540" s="2" t="str">
        <f t="shared" si="24"/>
        <v/>
      </c>
      <c r="C540" s="2" t="str">
        <f>IF(B540&lt;&gt;"", COUNTIF(B$2:B540, B540), "")</f>
        <v/>
      </c>
      <c r="D540" s="2" t="str">
        <f t="shared" si="26"/>
        <v/>
      </c>
      <c r="E540" s="2" t="str">
        <f t="shared" si="25"/>
        <v/>
      </c>
    </row>
    <row r="541" spans="2:5" x14ac:dyDescent="0.3">
      <c r="B541" s="2" t="str">
        <f t="shared" si="24"/>
        <v/>
      </c>
      <c r="C541" s="2" t="str">
        <f>IF(B541&lt;&gt;"", COUNTIF(B$2:B541, B541), "")</f>
        <v/>
      </c>
      <c r="D541" s="2" t="str">
        <f t="shared" si="26"/>
        <v/>
      </c>
      <c r="E541" s="2" t="str">
        <f t="shared" si="25"/>
        <v/>
      </c>
    </row>
    <row r="542" spans="2:5" x14ac:dyDescent="0.3">
      <c r="B542" s="2" t="str">
        <f t="shared" si="24"/>
        <v/>
      </c>
      <c r="C542" s="2" t="str">
        <f>IF(B542&lt;&gt;"", COUNTIF(B$2:B542, B542), "")</f>
        <v/>
      </c>
      <c r="D542" s="2" t="str">
        <f t="shared" si="26"/>
        <v/>
      </c>
      <c r="E542" s="2" t="str">
        <f t="shared" si="25"/>
        <v/>
      </c>
    </row>
    <row r="543" spans="2:5" x14ac:dyDescent="0.3">
      <c r="B543" s="2" t="str">
        <f t="shared" si="24"/>
        <v/>
      </c>
      <c r="C543" s="2" t="str">
        <f>IF(B543&lt;&gt;"", COUNTIF(B$2:B543, B543), "")</f>
        <v/>
      </c>
      <c r="D543" s="2" t="str">
        <f t="shared" si="26"/>
        <v/>
      </c>
      <c r="E543" s="2" t="str">
        <f t="shared" si="25"/>
        <v/>
      </c>
    </row>
    <row r="544" spans="2:5" x14ac:dyDescent="0.3">
      <c r="B544" s="2" t="str">
        <f t="shared" si="24"/>
        <v/>
      </c>
      <c r="C544" s="2" t="str">
        <f>IF(B544&lt;&gt;"", COUNTIF(B$2:B544, B544), "")</f>
        <v/>
      </c>
      <c r="D544" s="2" t="str">
        <f t="shared" si="26"/>
        <v/>
      </c>
      <c r="E544" s="2" t="str">
        <f t="shared" si="25"/>
        <v/>
      </c>
    </row>
    <row r="545" spans="2:5" x14ac:dyDescent="0.3">
      <c r="B545" s="2" t="str">
        <f t="shared" si="24"/>
        <v/>
      </c>
      <c r="C545" s="2" t="str">
        <f>IF(B545&lt;&gt;"", COUNTIF(B$2:B545, B545), "")</f>
        <v/>
      </c>
      <c r="D545" s="2" t="str">
        <f t="shared" si="26"/>
        <v/>
      </c>
      <c r="E545" s="2" t="str">
        <f t="shared" si="25"/>
        <v/>
      </c>
    </row>
    <row r="546" spans="2:5" x14ac:dyDescent="0.3">
      <c r="B546" s="2" t="str">
        <f t="shared" si="24"/>
        <v/>
      </c>
      <c r="C546" s="2" t="str">
        <f>IF(B546&lt;&gt;"", COUNTIF(B$2:B546, B546), "")</f>
        <v/>
      </c>
      <c r="D546" s="2" t="str">
        <f t="shared" si="26"/>
        <v/>
      </c>
      <c r="E546" s="2" t="str">
        <f t="shared" si="25"/>
        <v/>
      </c>
    </row>
    <row r="547" spans="2:5" x14ac:dyDescent="0.3">
      <c r="B547" s="2" t="str">
        <f t="shared" si="24"/>
        <v/>
      </c>
      <c r="C547" s="2" t="str">
        <f>IF(B547&lt;&gt;"", COUNTIF(B$2:B547, B547), "")</f>
        <v/>
      </c>
      <c r="D547" s="2" t="str">
        <f t="shared" si="26"/>
        <v/>
      </c>
      <c r="E547" s="2" t="str">
        <f t="shared" si="25"/>
        <v/>
      </c>
    </row>
    <row r="548" spans="2:5" x14ac:dyDescent="0.3">
      <c r="B548" s="2" t="str">
        <f t="shared" si="24"/>
        <v/>
      </c>
      <c r="C548" s="2" t="str">
        <f>IF(B548&lt;&gt;"", COUNTIF(B$2:B548, B548), "")</f>
        <v/>
      </c>
      <c r="D548" s="2" t="str">
        <f t="shared" si="26"/>
        <v/>
      </c>
      <c r="E548" s="2" t="str">
        <f t="shared" si="25"/>
        <v/>
      </c>
    </row>
    <row r="549" spans="2:5" x14ac:dyDescent="0.3">
      <c r="B549" s="2" t="str">
        <f t="shared" si="24"/>
        <v/>
      </c>
      <c r="C549" s="2" t="str">
        <f>IF(B549&lt;&gt;"", COUNTIF(B$2:B549, B549), "")</f>
        <v/>
      </c>
      <c r="D549" s="2" t="str">
        <f t="shared" si="26"/>
        <v/>
      </c>
      <c r="E549" s="2" t="str">
        <f t="shared" si="25"/>
        <v/>
      </c>
    </row>
    <row r="550" spans="2:5" x14ac:dyDescent="0.3">
      <c r="B550" s="2" t="str">
        <f t="shared" si="24"/>
        <v/>
      </c>
      <c r="C550" s="2" t="str">
        <f>IF(B550&lt;&gt;"", COUNTIF(B$2:B550, B550), "")</f>
        <v/>
      </c>
      <c r="D550" s="2" t="str">
        <f t="shared" si="26"/>
        <v/>
      </c>
      <c r="E550" s="2" t="str">
        <f t="shared" si="25"/>
        <v/>
      </c>
    </row>
    <row r="551" spans="2:5" x14ac:dyDescent="0.3">
      <c r="B551" s="2" t="str">
        <f t="shared" si="24"/>
        <v/>
      </c>
      <c r="C551" s="2" t="str">
        <f>IF(B551&lt;&gt;"", COUNTIF(B$2:B551, B551), "")</f>
        <v/>
      </c>
      <c r="D551" s="2" t="str">
        <f t="shared" si="26"/>
        <v/>
      </c>
      <c r="E551" s="2" t="str">
        <f t="shared" si="25"/>
        <v/>
      </c>
    </row>
    <row r="552" spans="2:5" x14ac:dyDescent="0.3">
      <c r="B552" s="2" t="str">
        <f t="shared" si="24"/>
        <v/>
      </c>
      <c r="C552" s="2" t="str">
        <f>IF(B552&lt;&gt;"", COUNTIF(B$2:B552, B552), "")</f>
        <v/>
      </c>
      <c r="D552" s="2" t="str">
        <f t="shared" si="26"/>
        <v/>
      </c>
      <c r="E552" s="2" t="str">
        <f t="shared" si="25"/>
        <v/>
      </c>
    </row>
    <row r="553" spans="2:5" x14ac:dyDescent="0.3">
      <c r="B553" s="2" t="str">
        <f t="shared" si="24"/>
        <v/>
      </c>
      <c r="C553" s="2" t="str">
        <f>IF(B553&lt;&gt;"", COUNTIF(B$2:B553, B553), "")</f>
        <v/>
      </c>
      <c r="D553" s="2" t="str">
        <f t="shared" si="26"/>
        <v/>
      </c>
      <c r="E553" s="2" t="str">
        <f t="shared" si="25"/>
        <v/>
      </c>
    </row>
    <row r="554" spans="2:5" x14ac:dyDescent="0.3">
      <c r="B554" s="2" t="str">
        <f t="shared" si="24"/>
        <v/>
      </c>
      <c r="C554" s="2" t="str">
        <f>IF(B554&lt;&gt;"", COUNTIF(B$2:B554, B554), "")</f>
        <v/>
      </c>
      <c r="D554" s="2" t="str">
        <f t="shared" si="26"/>
        <v/>
      </c>
      <c r="E554" s="2" t="str">
        <f t="shared" si="25"/>
        <v/>
      </c>
    </row>
    <row r="555" spans="2:5" x14ac:dyDescent="0.3">
      <c r="B555" s="2" t="str">
        <f t="shared" si="24"/>
        <v/>
      </c>
      <c r="C555" s="2" t="str">
        <f>IF(B555&lt;&gt;"", COUNTIF(B$2:B555, B555), "")</f>
        <v/>
      </c>
      <c r="D555" s="2" t="str">
        <f t="shared" si="26"/>
        <v/>
      </c>
      <c r="E555" s="2" t="str">
        <f t="shared" si="25"/>
        <v/>
      </c>
    </row>
    <row r="556" spans="2:5" x14ac:dyDescent="0.3">
      <c r="B556" s="2" t="str">
        <f t="shared" si="24"/>
        <v/>
      </c>
      <c r="C556" s="2" t="str">
        <f>IF(B556&lt;&gt;"", COUNTIF(B$2:B556, B556), "")</f>
        <v/>
      </c>
      <c r="D556" s="2" t="str">
        <f t="shared" si="26"/>
        <v/>
      </c>
      <c r="E556" s="2" t="str">
        <f t="shared" si="25"/>
        <v/>
      </c>
    </row>
    <row r="557" spans="2:5" x14ac:dyDescent="0.3">
      <c r="B557" s="2" t="str">
        <f t="shared" si="24"/>
        <v/>
      </c>
      <c r="C557" s="2" t="str">
        <f>IF(B557&lt;&gt;"", COUNTIF(B$2:B557, B557), "")</f>
        <v/>
      </c>
      <c r="D557" s="2" t="str">
        <f t="shared" si="26"/>
        <v/>
      </c>
      <c r="E557" s="2" t="str">
        <f t="shared" si="25"/>
        <v/>
      </c>
    </row>
    <row r="558" spans="2:5" x14ac:dyDescent="0.3">
      <c r="B558" s="2" t="str">
        <f t="shared" si="24"/>
        <v/>
      </c>
      <c r="C558" s="2" t="str">
        <f>IF(B558&lt;&gt;"", COUNTIF(B$2:B558, B558), "")</f>
        <v/>
      </c>
      <c r="D558" s="2" t="str">
        <f t="shared" si="26"/>
        <v/>
      </c>
      <c r="E558" s="2" t="str">
        <f t="shared" si="25"/>
        <v/>
      </c>
    </row>
    <row r="559" spans="2:5" x14ac:dyDescent="0.3">
      <c r="B559" s="2" t="str">
        <f t="shared" si="24"/>
        <v/>
      </c>
      <c r="C559" s="2" t="str">
        <f>IF(B559&lt;&gt;"", COUNTIF(B$2:B559, B559), "")</f>
        <v/>
      </c>
      <c r="D559" s="2" t="str">
        <f t="shared" si="26"/>
        <v/>
      </c>
      <c r="E559" s="2" t="str">
        <f t="shared" si="25"/>
        <v/>
      </c>
    </row>
    <row r="560" spans="2:5" x14ac:dyDescent="0.3">
      <c r="B560" s="2" t="str">
        <f t="shared" si="24"/>
        <v/>
      </c>
      <c r="C560" s="2" t="str">
        <f>IF(B560&lt;&gt;"", COUNTIF(B$2:B560, B560), "")</f>
        <v/>
      </c>
      <c r="D560" s="2" t="str">
        <f t="shared" si="26"/>
        <v/>
      </c>
      <c r="E560" s="2" t="str">
        <f t="shared" si="25"/>
        <v/>
      </c>
    </row>
    <row r="561" spans="2:5" x14ac:dyDescent="0.3">
      <c r="B561" s="2" t="str">
        <f t="shared" si="24"/>
        <v/>
      </c>
      <c r="C561" s="2" t="str">
        <f>IF(B561&lt;&gt;"", COUNTIF(B$2:B561, B561), "")</f>
        <v/>
      </c>
      <c r="D561" s="2" t="str">
        <f t="shared" si="26"/>
        <v/>
      </c>
      <c r="E561" s="2" t="str">
        <f t="shared" si="25"/>
        <v/>
      </c>
    </row>
    <row r="562" spans="2:5" x14ac:dyDescent="0.3">
      <c r="B562" s="2" t="str">
        <f t="shared" si="24"/>
        <v/>
      </c>
      <c r="C562" s="2" t="str">
        <f>IF(B562&lt;&gt;"", COUNTIF(B$2:B562, B562), "")</f>
        <v/>
      </c>
      <c r="D562" s="2" t="str">
        <f t="shared" si="26"/>
        <v/>
      </c>
      <c r="E562" s="2" t="str">
        <f t="shared" si="25"/>
        <v/>
      </c>
    </row>
    <row r="563" spans="2:5" x14ac:dyDescent="0.3">
      <c r="B563" s="2" t="str">
        <f t="shared" si="24"/>
        <v/>
      </c>
      <c r="C563" s="2" t="str">
        <f>IF(B563&lt;&gt;"", COUNTIF(B$2:B563, B563), "")</f>
        <v/>
      </c>
      <c r="D563" s="2" t="str">
        <f t="shared" si="26"/>
        <v/>
      </c>
      <c r="E563" s="2" t="str">
        <f t="shared" si="25"/>
        <v/>
      </c>
    </row>
    <row r="564" spans="2:5" x14ac:dyDescent="0.3">
      <c r="B564" s="2" t="str">
        <f t="shared" si="24"/>
        <v/>
      </c>
      <c r="C564" s="2" t="str">
        <f>IF(B564&lt;&gt;"", COUNTIF(B$2:B564, B564), "")</f>
        <v/>
      </c>
      <c r="D564" s="2" t="str">
        <f t="shared" si="26"/>
        <v/>
      </c>
      <c r="E564" s="2" t="str">
        <f t="shared" si="25"/>
        <v/>
      </c>
    </row>
    <row r="565" spans="2:5" x14ac:dyDescent="0.3">
      <c r="B565" s="2" t="str">
        <f t="shared" si="24"/>
        <v/>
      </c>
      <c r="C565" s="2" t="str">
        <f>IF(B565&lt;&gt;"", COUNTIF(B$2:B565, B565), "")</f>
        <v/>
      </c>
      <c r="D565" s="2" t="str">
        <f t="shared" si="26"/>
        <v/>
      </c>
      <c r="E565" s="2" t="str">
        <f t="shared" si="25"/>
        <v/>
      </c>
    </row>
    <row r="566" spans="2:5" x14ac:dyDescent="0.3">
      <c r="B566" s="2" t="str">
        <f t="shared" si="24"/>
        <v/>
      </c>
      <c r="C566" s="2" t="str">
        <f>IF(B566&lt;&gt;"", COUNTIF(B$2:B566, B566), "")</f>
        <v/>
      </c>
      <c r="D566" s="2" t="str">
        <f t="shared" si="26"/>
        <v/>
      </c>
      <c r="E566" s="2" t="str">
        <f t="shared" si="25"/>
        <v/>
      </c>
    </row>
    <row r="567" spans="2:5" x14ac:dyDescent="0.3">
      <c r="B567" s="2" t="str">
        <f t="shared" si="24"/>
        <v/>
      </c>
      <c r="C567" s="2" t="str">
        <f>IF(B567&lt;&gt;"", COUNTIF(B$2:B567, B567), "")</f>
        <v/>
      </c>
      <c r="D567" s="2" t="str">
        <f t="shared" si="26"/>
        <v/>
      </c>
      <c r="E567" s="2" t="str">
        <f t="shared" si="25"/>
        <v/>
      </c>
    </row>
    <row r="568" spans="2:5" x14ac:dyDescent="0.3">
      <c r="B568" s="2" t="str">
        <f t="shared" si="24"/>
        <v/>
      </c>
      <c r="C568" s="2" t="str">
        <f>IF(B568&lt;&gt;"", COUNTIF(B$2:B568, B568), "")</f>
        <v/>
      </c>
      <c r="D568" s="2" t="str">
        <f t="shared" si="26"/>
        <v/>
      </c>
      <c r="E568" s="2" t="str">
        <f t="shared" si="25"/>
        <v/>
      </c>
    </row>
    <row r="569" spans="2:5" x14ac:dyDescent="0.3">
      <c r="B569" s="2" t="str">
        <f t="shared" si="24"/>
        <v/>
      </c>
      <c r="C569" s="2" t="str">
        <f>IF(B569&lt;&gt;"", COUNTIF(B$2:B569, B569), "")</f>
        <v/>
      </c>
      <c r="D569" s="2" t="str">
        <f t="shared" si="26"/>
        <v/>
      </c>
      <c r="E569" s="2" t="str">
        <f t="shared" si="25"/>
        <v/>
      </c>
    </row>
    <row r="570" spans="2:5" x14ac:dyDescent="0.3">
      <c r="B570" s="2" t="str">
        <f t="shared" si="24"/>
        <v/>
      </c>
      <c r="C570" s="2" t="str">
        <f>IF(B570&lt;&gt;"", COUNTIF(B$2:B570, B570), "")</f>
        <v/>
      </c>
      <c r="D570" s="2" t="str">
        <f t="shared" si="26"/>
        <v/>
      </c>
      <c r="E570" s="2" t="str">
        <f t="shared" si="25"/>
        <v/>
      </c>
    </row>
    <row r="571" spans="2:5" x14ac:dyDescent="0.3">
      <c r="B571" s="2" t="str">
        <f t="shared" si="24"/>
        <v/>
      </c>
      <c r="C571" s="2" t="str">
        <f>IF(B571&lt;&gt;"", COUNTIF(B$2:B571, B571), "")</f>
        <v/>
      </c>
      <c r="D571" s="2" t="str">
        <f t="shared" si="26"/>
        <v/>
      </c>
      <c r="E571" s="2" t="str">
        <f t="shared" si="25"/>
        <v/>
      </c>
    </row>
    <row r="572" spans="2:5" x14ac:dyDescent="0.3">
      <c r="B572" s="2" t="str">
        <f t="shared" si="24"/>
        <v/>
      </c>
      <c r="C572" s="2" t="str">
        <f>IF(B572&lt;&gt;"", COUNTIF(B$2:B572, B572), "")</f>
        <v/>
      </c>
      <c r="D572" s="2" t="str">
        <f t="shared" si="26"/>
        <v/>
      </c>
      <c r="E572" s="2" t="str">
        <f t="shared" si="25"/>
        <v/>
      </c>
    </row>
    <row r="573" spans="2:5" x14ac:dyDescent="0.3">
      <c r="B573" s="2" t="str">
        <f t="shared" si="24"/>
        <v/>
      </c>
      <c r="C573" s="2" t="str">
        <f>IF(B573&lt;&gt;"", COUNTIF(B$2:B573, B573), "")</f>
        <v/>
      </c>
      <c r="D573" s="2" t="str">
        <f t="shared" si="26"/>
        <v/>
      </c>
      <c r="E573" s="2" t="str">
        <f t="shared" si="25"/>
        <v/>
      </c>
    </row>
    <row r="574" spans="2:5" x14ac:dyDescent="0.3">
      <c r="B574" s="2" t="str">
        <f t="shared" si="24"/>
        <v/>
      </c>
      <c r="C574" s="2" t="str">
        <f>IF(B574&lt;&gt;"", COUNTIF(B$2:B574, B574), "")</f>
        <v/>
      </c>
      <c r="D574" s="2" t="str">
        <f t="shared" si="26"/>
        <v/>
      </c>
      <c r="E574" s="2" t="str">
        <f t="shared" si="25"/>
        <v/>
      </c>
    </row>
    <row r="575" spans="2:5" x14ac:dyDescent="0.3">
      <c r="B575" s="2" t="str">
        <f t="shared" si="24"/>
        <v/>
      </c>
      <c r="C575" s="2" t="str">
        <f>IF(B575&lt;&gt;"", COUNTIF(B$2:B575, B575), "")</f>
        <v/>
      </c>
      <c r="D575" s="2" t="str">
        <f t="shared" si="26"/>
        <v/>
      </c>
      <c r="E575" s="2" t="str">
        <f t="shared" si="25"/>
        <v/>
      </c>
    </row>
    <row r="576" spans="2:5" x14ac:dyDescent="0.3">
      <c r="B576" s="2" t="str">
        <f t="shared" si="24"/>
        <v/>
      </c>
      <c r="C576" s="2" t="str">
        <f>IF(B576&lt;&gt;"", COUNTIF(B$2:B576, B576), "")</f>
        <v/>
      </c>
      <c r="D576" s="2" t="str">
        <f t="shared" si="26"/>
        <v/>
      </c>
      <c r="E576" s="2" t="str">
        <f t="shared" si="25"/>
        <v/>
      </c>
    </row>
    <row r="577" spans="2:5" x14ac:dyDescent="0.3">
      <c r="B577" s="2" t="str">
        <f t="shared" si="24"/>
        <v/>
      </c>
      <c r="C577" s="2" t="str">
        <f>IF(B577&lt;&gt;"", COUNTIF(B$2:B577, B577), "")</f>
        <v/>
      </c>
      <c r="D577" s="2" t="str">
        <f t="shared" si="26"/>
        <v/>
      </c>
      <c r="E577" s="2" t="str">
        <f t="shared" si="25"/>
        <v/>
      </c>
    </row>
    <row r="578" spans="2:5" x14ac:dyDescent="0.3">
      <c r="B578" s="2" t="str">
        <f t="shared" ref="B578:B610" si="27">IF(MID(A578,3,1)=";", LEFT(A578,2), "")</f>
        <v/>
      </c>
      <c r="C578" s="2" t="str">
        <f>IF(B578&lt;&gt;"", COUNTIF(B$2:B578, B578), "")</f>
        <v/>
      </c>
      <c r="D578" s="2" t="str">
        <f t="shared" si="26"/>
        <v/>
      </c>
      <c r="E578" s="2" t="str">
        <f t="shared" ref="E578:E610" si="28">IF(B578&lt;&gt;"",A578,"")</f>
        <v/>
      </c>
    </row>
    <row r="579" spans="2:5" x14ac:dyDescent="0.3">
      <c r="B579" s="2" t="str">
        <f t="shared" si="27"/>
        <v/>
      </c>
      <c r="C579" s="2" t="str">
        <f>IF(B579&lt;&gt;"", COUNTIF(B$2:B579, B579), "")</f>
        <v/>
      </c>
      <c r="D579" s="2" t="str">
        <f t="shared" ref="D579:D610" si="29">IF(B579&lt;&gt;"", B579 &amp; TEXT(C579, "000"), "")</f>
        <v/>
      </c>
      <c r="E579" s="2" t="str">
        <f t="shared" si="28"/>
        <v/>
      </c>
    </row>
    <row r="580" spans="2:5" x14ac:dyDescent="0.3">
      <c r="B580" s="2" t="str">
        <f t="shared" si="27"/>
        <v/>
      </c>
      <c r="C580" s="2" t="str">
        <f>IF(B580&lt;&gt;"", COUNTIF(B$2:B580, B580), "")</f>
        <v/>
      </c>
      <c r="D580" s="2" t="str">
        <f t="shared" si="29"/>
        <v/>
      </c>
      <c r="E580" s="2" t="str">
        <f t="shared" si="28"/>
        <v/>
      </c>
    </row>
    <row r="581" spans="2:5" x14ac:dyDescent="0.3">
      <c r="B581" s="2" t="str">
        <f t="shared" si="27"/>
        <v/>
      </c>
      <c r="C581" s="2" t="str">
        <f>IF(B581&lt;&gt;"", COUNTIF(B$2:B581, B581), "")</f>
        <v/>
      </c>
      <c r="D581" s="2" t="str">
        <f t="shared" si="29"/>
        <v/>
      </c>
      <c r="E581" s="2" t="str">
        <f t="shared" si="28"/>
        <v/>
      </c>
    </row>
    <row r="582" spans="2:5" x14ac:dyDescent="0.3">
      <c r="B582" s="2" t="str">
        <f t="shared" si="27"/>
        <v/>
      </c>
      <c r="C582" s="2" t="str">
        <f>IF(B582&lt;&gt;"", COUNTIF(B$2:B582, B582), "")</f>
        <v/>
      </c>
      <c r="D582" s="2" t="str">
        <f t="shared" si="29"/>
        <v/>
      </c>
      <c r="E582" s="2" t="str">
        <f t="shared" si="28"/>
        <v/>
      </c>
    </row>
    <row r="583" spans="2:5" x14ac:dyDescent="0.3">
      <c r="B583" s="2" t="str">
        <f t="shared" si="27"/>
        <v/>
      </c>
      <c r="C583" s="2" t="str">
        <f>IF(B583&lt;&gt;"", COUNTIF(B$2:B583, B583), "")</f>
        <v/>
      </c>
      <c r="D583" s="2" t="str">
        <f t="shared" si="29"/>
        <v/>
      </c>
      <c r="E583" s="2" t="str">
        <f t="shared" si="28"/>
        <v/>
      </c>
    </row>
    <row r="584" spans="2:5" x14ac:dyDescent="0.3">
      <c r="B584" s="2" t="str">
        <f t="shared" si="27"/>
        <v/>
      </c>
      <c r="C584" s="2" t="str">
        <f>IF(B584&lt;&gt;"", COUNTIF(B$2:B584, B584), "")</f>
        <v/>
      </c>
      <c r="D584" s="2" t="str">
        <f t="shared" si="29"/>
        <v/>
      </c>
      <c r="E584" s="2" t="str">
        <f t="shared" si="28"/>
        <v/>
      </c>
    </row>
    <row r="585" spans="2:5" x14ac:dyDescent="0.3">
      <c r="B585" s="2" t="str">
        <f t="shared" si="27"/>
        <v/>
      </c>
      <c r="C585" s="2" t="str">
        <f>IF(B585&lt;&gt;"", COUNTIF(B$2:B585, B585), "")</f>
        <v/>
      </c>
      <c r="D585" s="2" t="str">
        <f t="shared" si="29"/>
        <v/>
      </c>
      <c r="E585" s="2" t="str">
        <f t="shared" si="28"/>
        <v/>
      </c>
    </row>
    <row r="586" spans="2:5" x14ac:dyDescent="0.3">
      <c r="B586" s="2" t="str">
        <f t="shared" si="27"/>
        <v/>
      </c>
      <c r="C586" s="2" t="str">
        <f>IF(B586&lt;&gt;"", COUNTIF(B$2:B586, B586), "")</f>
        <v/>
      </c>
      <c r="D586" s="2" t="str">
        <f t="shared" si="29"/>
        <v/>
      </c>
      <c r="E586" s="2" t="str">
        <f t="shared" si="28"/>
        <v/>
      </c>
    </row>
    <row r="587" spans="2:5" x14ac:dyDescent="0.3">
      <c r="B587" s="2" t="str">
        <f t="shared" si="27"/>
        <v/>
      </c>
      <c r="C587" s="2" t="str">
        <f>IF(B587&lt;&gt;"", COUNTIF(B$2:B587, B587), "")</f>
        <v/>
      </c>
      <c r="D587" s="2" t="str">
        <f t="shared" si="29"/>
        <v/>
      </c>
      <c r="E587" s="2" t="str">
        <f t="shared" si="28"/>
        <v/>
      </c>
    </row>
    <row r="588" spans="2:5" x14ac:dyDescent="0.3">
      <c r="B588" s="2" t="str">
        <f t="shared" si="27"/>
        <v/>
      </c>
      <c r="C588" s="2" t="str">
        <f>IF(B588&lt;&gt;"", COUNTIF(B$2:B588, B588), "")</f>
        <v/>
      </c>
      <c r="D588" s="2" t="str">
        <f t="shared" si="29"/>
        <v/>
      </c>
      <c r="E588" s="2" t="str">
        <f t="shared" si="28"/>
        <v/>
      </c>
    </row>
    <row r="589" spans="2:5" x14ac:dyDescent="0.3">
      <c r="B589" s="2" t="str">
        <f t="shared" si="27"/>
        <v/>
      </c>
      <c r="C589" s="2" t="str">
        <f>IF(B589&lt;&gt;"", COUNTIF(B$2:B589, B589), "")</f>
        <v/>
      </c>
      <c r="D589" s="2" t="str">
        <f t="shared" si="29"/>
        <v/>
      </c>
      <c r="E589" s="2" t="str">
        <f t="shared" si="28"/>
        <v/>
      </c>
    </row>
    <row r="590" spans="2:5" x14ac:dyDescent="0.3">
      <c r="B590" s="2" t="str">
        <f t="shared" si="27"/>
        <v/>
      </c>
      <c r="C590" s="2" t="str">
        <f>IF(B590&lt;&gt;"", COUNTIF(B$2:B590, B590), "")</f>
        <v/>
      </c>
      <c r="D590" s="2" t="str">
        <f t="shared" si="29"/>
        <v/>
      </c>
      <c r="E590" s="2" t="str">
        <f t="shared" si="28"/>
        <v/>
      </c>
    </row>
    <row r="591" spans="2:5" x14ac:dyDescent="0.3">
      <c r="B591" s="2" t="str">
        <f t="shared" si="27"/>
        <v/>
      </c>
      <c r="C591" s="2" t="str">
        <f>IF(B591&lt;&gt;"", COUNTIF(B$2:B591, B591), "")</f>
        <v/>
      </c>
      <c r="D591" s="2" t="str">
        <f t="shared" si="29"/>
        <v/>
      </c>
      <c r="E591" s="2" t="str">
        <f t="shared" si="28"/>
        <v/>
      </c>
    </row>
    <row r="592" spans="2:5" x14ac:dyDescent="0.3">
      <c r="B592" s="2" t="str">
        <f t="shared" si="27"/>
        <v/>
      </c>
      <c r="C592" s="2" t="str">
        <f>IF(B592&lt;&gt;"", COUNTIF(B$2:B592, B592), "")</f>
        <v/>
      </c>
      <c r="D592" s="2" t="str">
        <f t="shared" si="29"/>
        <v/>
      </c>
      <c r="E592" s="2" t="str">
        <f t="shared" si="28"/>
        <v/>
      </c>
    </row>
    <row r="593" spans="2:5" x14ac:dyDescent="0.3">
      <c r="B593" s="2" t="str">
        <f t="shared" si="27"/>
        <v/>
      </c>
      <c r="C593" s="2" t="str">
        <f>IF(B593&lt;&gt;"", COUNTIF(B$2:B593, B593), "")</f>
        <v/>
      </c>
      <c r="D593" s="2" t="str">
        <f t="shared" si="29"/>
        <v/>
      </c>
      <c r="E593" s="2" t="str">
        <f t="shared" si="28"/>
        <v/>
      </c>
    </row>
    <row r="594" spans="2:5" x14ac:dyDescent="0.3">
      <c r="B594" s="2" t="str">
        <f t="shared" si="27"/>
        <v/>
      </c>
      <c r="C594" s="2" t="str">
        <f>IF(B594&lt;&gt;"", COUNTIF(B$2:B594, B594), "")</f>
        <v/>
      </c>
      <c r="D594" s="2" t="str">
        <f t="shared" si="29"/>
        <v/>
      </c>
      <c r="E594" s="2" t="str">
        <f t="shared" si="28"/>
        <v/>
      </c>
    </row>
    <row r="595" spans="2:5" x14ac:dyDescent="0.3">
      <c r="B595" s="2" t="str">
        <f t="shared" si="27"/>
        <v/>
      </c>
      <c r="C595" s="2" t="str">
        <f>IF(B595&lt;&gt;"", COUNTIF(B$2:B595, B595), "")</f>
        <v/>
      </c>
      <c r="D595" s="2" t="str">
        <f t="shared" si="29"/>
        <v/>
      </c>
      <c r="E595" s="2" t="str">
        <f t="shared" si="28"/>
        <v/>
      </c>
    </row>
    <row r="596" spans="2:5" x14ac:dyDescent="0.3">
      <c r="B596" s="2" t="str">
        <f t="shared" si="27"/>
        <v/>
      </c>
      <c r="C596" s="2" t="str">
        <f>IF(B596&lt;&gt;"", COUNTIF(B$2:B596, B596), "")</f>
        <v/>
      </c>
      <c r="D596" s="2" t="str">
        <f t="shared" si="29"/>
        <v/>
      </c>
      <c r="E596" s="2" t="str">
        <f t="shared" si="28"/>
        <v/>
      </c>
    </row>
    <row r="597" spans="2:5" x14ac:dyDescent="0.3">
      <c r="B597" s="2" t="str">
        <f t="shared" si="27"/>
        <v/>
      </c>
      <c r="C597" s="2" t="str">
        <f>IF(B597&lt;&gt;"", COUNTIF(B$2:B597, B597), "")</f>
        <v/>
      </c>
      <c r="D597" s="2" t="str">
        <f t="shared" si="29"/>
        <v/>
      </c>
      <c r="E597" s="2" t="str">
        <f t="shared" si="28"/>
        <v/>
      </c>
    </row>
    <row r="598" spans="2:5" x14ac:dyDescent="0.3">
      <c r="B598" s="2" t="str">
        <f t="shared" si="27"/>
        <v/>
      </c>
      <c r="C598" s="2" t="str">
        <f>IF(B598&lt;&gt;"", COUNTIF(B$2:B598, B598), "")</f>
        <v/>
      </c>
      <c r="D598" s="2" t="str">
        <f t="shared" si="29"/>
        <v/>
      </c>
      <c r="E598" s="2" t="str">
        <f t="shared" si="28"/>
        <v/>
      </c>
    </row>
    <row r="599" spans="2:5" x14ac:dyDescent="0.3">
      <c r="B599" s="2" t="str">
        <f t="shared" si="27"/>
        <v/>
      </c>
      <c r="C599" s="2" t="str">
        <f>IF(B599&lt;&gt;"", COUNTIF(B$2:B599, B599), "")</f>
        <v/>
      </c>
      <c r="D599" s="2" t="str">
        <f t="shared" si="29"/>
        <v/>
      </c>
      <c r="E599" s="2" t="str">
        <f t="shared" si="28"/>
        <v/>
      </c>
    </row>
    <row r="600" spans="2:5" x14ac:dyDescent="0.3">
      <c r="B600" s="2" t="str">
        <f t="shared" si="27"/>
        <v/>
      </c>
      <c r="C600" s="2" t="str">
        <f>IF(B600&lt;&gt;"", COUNTIF(B$2:B600, B600), "")</f>
        <v/>
      </c>
      <c r="D600" s="2" t="str">
        <f t="shared" si="29"/>
        <v/>
      </c>
      <c r="E600" s="2" t="str">
        <f t="shared" si="28"/>
        <v/>
      </c>
    </row>
    <row r="601" spans="2:5" x14ac:dyDescent="0.3">
      <c r="B601" s="2" t="str">
        <f t="shared" si="27"/>
        <v/>
      </c>
      <c r="C601" s="2" t="str">
        <f>IF(B601&lt;&gt;"", COUNTIF(B$2:B601, B601), "")</f>
        <v/>
      </c>
      <c r="D601" s="2" t="str">
        <f t="shared" si="29"/>
        <v/>
      </c>
      <c r="E601" s="2" t="str">
        <f t="shared" si="28"/>
        <v/>
      </c>
    </row>
    <row r="602" spans="2:5" x14ac:dyDescent="0.3">
      <c r="B602" s="2" t="str">
        <f t="shared" si="27"/>
        <v/>
      </c>
      <c r="C602" s="2" t="str">
        <f>IF(B602&lt;&gt;"", COUNTIF(B$2:B602, B602), "")</f>
        <v/>
      </c>
      <c r="D602" s="2" t="str">
        <f t="shared" si="29"/>
        <v/>
      </c>
      <c r="E602" s="2" t="str">
        <f t="shared" si="28"/>
        <v/>
      </c>
    </row>
    <row r="603" spans="2:5" x14ac:dyDescent="0.3">
      <c r="B603" s="2" t="str">
        <f t="shared" si="27"/>
        <v/>
      </c>
      <c r="C603" s="2" t="str">
        <f>IF(B603&lt;&gt;"", COUNTIF(B$2:B603, B603), "")</f>
        <v/>
      </c>
      <c r="D603" s="2" t="str">
        <f t="shared" si="29"/>
        <v/>
      </c>
      <c r="E603" s="2" t="str">
        <f t="shared" si="28"/>
        <v/>
      </c>
    </row>
    <row r="604" spans="2:5" x14ac:dyDescent="0.3">
      <c r="B604" s="2" t="str">
        <f t="shared" si="27"/>
        <v/>
      </c>
      <c r="C604" s="2" t="str">
        <f>IF(B604&lt;&gt;"", COUNTIF(B$2:B604, B604), "")</f>
        <v/>
      </c>
      <c r="D604" s="2" t="str">
        <f t="shared" si="29"/>
        <v/>
      </c>
      <c r="E604" s="2" t="str">
        <f t="shared" si="28"/>
        <v/>
      </c>
    </row>
    <row r="605" spans="2:5" x14ac:dyDescent="0.3">
      <c r="B605" s="2" t="str">
        <f t="shared" si="27"/>
        <v/>
      </c>
      <c r="C605" s="2" t="str">
        <f>IF(B605&lt;&gt;"", COUNTIF(B$2:B605, B605), "")</f>
        <v/>
      </c>
      <c r="D605" s="2" t="str">
        <f t="shared" si="29"/>
        <v/>
      </c>
      <c r="E605" s="2" t="str">
        <f t="shared" si="28"/>
        <v/>
      </c>
    </row>
    <row r="606" spans="2:5" x14ac:dyDescent="0.3">
      <c r="B606" s="2" t="str">
        <f t="shared" si="27"/>
        <v/>
      </c>
      <c r="C606" s="2" t="str">
        <f>IF(B606&lt;&gt;"", COUNTIF(B$2:B606, B606), "")</f>
        <v/>
      </c>
      <c r="D606" s="2" t="str">
        <f t="shared" si="29"/>
        <v/>
      </c>
      <c r="E606" s="2" t="str">
        <f t="shared" si="28"/>
        <v/>
      </c>
    </row>
    <row r="607" spans="2:5" x14ac:dyDescent="0.3">
      <c r="B607" s="2" t="str">
        <f t="shared" si="27"/>
        <v/>
      </c>
      <c r="C607" s="2" t="str">
        <f>IF(B607&lt;&gt;"", COUNTIF(B$2:B607, B607), "")</f>
        <v/>
      </c>
      <c r="D607" s="2" t="str">
        <f t="shared" si="29"/>
        <v/>
      </c>
      <c r="E607" s="2" t="str">
        <f t="shared" si="28"/>
        <v/>
      </c>
    </row>
    <row r="608" spans="2:5" x14ac:dyDescent="0.3">
      <c r="B608" s="2" t="str">
        <f t="shared" si="27"/>
        <v/>
      </c>
      <c r="C608" s="2" t="str">
        <f>IF(B608&lt;&gt;"", COUNTIF(B$2:B608, B608), "")</f>
        <v/>
      </c>
      <c r="D608" s="2" t="str">
        <f t="shared" si="29"/>
        <v/>
      </c>
      <c r="E608" s="2" t="str">
        <f t="shared" si="28"/>
        <v/>
      </c>
    </row>
    <row r="609" spans="2:5" x14ac:dyDescent="0.3">
      <c r="B609" s="2" t="str">
        <f t="shared" si="27"/>
        <v/>
      </c>
      <c r="C609" s="2" t="str">
        <f>IF(B609&lt;&gt;"", COUNTIF(B$2:B609, B609), "")</f>
        <v/>
      </c>
      <c r="D609" s="2" t="str">
        <f t="shared" si="29"/>
        <v/>
      </c>
      <c r="E609" s="2" t="str">
        <f t="shared" si="28"/>
        <v/>
      </c>
    </row>
    <row r="610" spans="2:5" x14ac:dyDescent="0.3">
      <c r="B610" s="2" t="str">
        <f t="shared" si="27"/>
        <v/>
      </c>
      <c r="C610" s="2" t="str">
        <f>IF(B610&lt;&gt;"", COUNTIF(B$2:B610, B610), "")</f>
        <v/>
      </c>
      <c r="D610" s="2" t="str">
        <f t="shared" si="29"/>
        <v/>
      </c>
      <c r="E610" s="2" t="str">
        <f t="shared" si="28"/>
        <v/>
      </c>
    </row>
  </sheetData>
  <sheetProtection algorithmName="SHA-512" hashValue="6rAVaJJTV3BuK/S5uNwIE8AH9byf3w9JI6xcO08YDq1SNubmVTOMZuZ1jvFvmDhqulUh1U+i8aSjZALfTmaCsw==" saltValue="rXwjJ5CT9hob9M80Kt2rIw==" spinCount="100000" sheet="1" objects="1" scenarios="1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20EBA-71EE-4DFA-B85F-D3EA78000C0E}">
  <dimension ref="A2:L12"/>
  <sheetViews>
    <sheetView workbookViewId="0">
      <selection activeCell="R33" sqref="R33"/>
    </sheetView>
  </sheetViews>
  <sheetFormatPr defaultRowHeight="14.4" x14ac:dyDescent="0.3"/>
  <sheetData>
    <row r="2" spans="1:12" x14ac:dyDescent="0.3">
      <c r="B2" t="s">
        <v>132</v>
      </c>
      <c r="C2">
        <v>0.7</v>
      </c>
      <c r="D2" t="s">
        <v>133</v>
      </c>
      <c r="E2">
        <v>0.7</v>
      </c>
    </row>
    <row r="10" spans="1:12" x14ac:dyDescent="0.3">
      <c r="B10" t="s">
        <v>99</v>
      </c>
      <c r="C10" t="s">
        <v>100</v>
      </c>
      <c r="D10" t="s">
        <v>101</v>
      </c>
      <c r="E10" t="s">
        <v>102</v>
      </c>
      <c r="F10" t="s">
        <v>103</v>
      </c>
      <c r="G10" t="s">
        <v>104</v>
      </c>
      <c r="H10" t="s">
        <v>105</v>
      </c>
      <c r="I10" t="s">
        <v>106</v>
      </c>
      <c r="J10" t="s">
        <v>107</v>
      </c>
      <c r="K10" s="5" t="s">
        <v>130</v>
      </c>
      <c r="L10" t="s">
        <v>134</v>
      </c>
    </row>
    <row r="11" spans="1:12" x14ac:dyDescent="0.3">
      <c r="B11">
        <f>SUMPRODUCT(FG!$R$2:$R$51,FG!T$2:T$51)</f>
        <v>3.9950000000000001</v>
      </c>
      <c r="C11">
        <f>SUMPRODUCT(FG!$R$2:$R$51,FG!U$2:U$51)</f>
        <v>1.7649999999999999</v>
      </c>
      <c r="D11">
        <f>SUMPRODUCT(FG!$R$2:$R$51,FG!V$2:V$51)</f>
        <v>4.8165000000000004</v>
      </c>
      <c r="E11">
        <f>SUMPRODUCT(FG!$R$2:$R$51,FG!W$2:W$51)</f>
        <v>2.52</v>
      </c>
      <c r="F11">
        <f>SUMPRODUCT(FG!$R$2:$R$51,FG!X$2:X$51)</f>
        <v>8.6489999999999991</v>
      </c>
      <c r="G11">
        <f>SUMPRODUCT(FG!$R$2:$R$51,FG!Y$2:Y$51)</f>
        <v>4.3815</v>
      </c>
      <c r="H11">
        <f>SUMPRODUCT(FG!$R$2:$R$51,FG!Z$2:Z$51)</f>
        <v>1.7999999999999998</v>
      </c>
      <c r="I11">
        <f>SUMPRODUCT(FG!$R$2:$R$51,FG!AA$2:AA$51)</f>
        <v>2.9130000000000003</v>
      </c>
      <c r="J11">
        <f>SUMPRODUCT(FG!$R$2:$R$51,FG!AB$2:AB$51)</f>
        <v>1.3199999999999998</v>
      </c>
      <c r="K11">
        <f>SUM(B11:J11)</f>
        <v>32.159999999999997</v>
      </c>
      <c r="L11">
        <f>K11/9</f>
        <v>3.5733333333333328</v>
      </c>
    </row>
    <row r="12" spans="1:12" x14ac:dyDescent="0.3">
      <c r="A12" t="s">
        <v>140</v>
      </c>
      <c r="B12">
        <f>ROUND(B11/2,2)</f>
        <v>2</v>
      </c>
      <c r="C12">
        <f t="shared" ref="C12:J12" si="0">ROUND(C11/2,2)</f>
        <v>0.88</v>
      </c>
      <c r="D12">
        <f t="shared" si="0"/>
        <v>2.41</v>
      </c>
      <c r="E12">
        <f t="shared" si="0"/>
        <v>1.26</v>
      </c>
      <c r="F12">
        <f t="shared" si="0"/>
        <v>4.32</v>
      </c>
      <c r="G12">
        <f t="shared" si="0"/>
        <v>2.19</v>
      </c>
      <c r="H12">
        <f t="shared" si="0"/>
        <v>0.9</v>
      </c>
      <c r="I12">
        <f t="shared" si="0"/>
        <v>1.46</v>
      </c>
      <c r="J12">
        <f t="shared" si="0"/>
        <v>0.66</v>
      </c>
      <c r="K12">
        <f t="shared" ref="K12" si="1">ROUND(K11/2,2)</f>
        <v>16.079999999999998</v>
      </c>
      <c r="L12">
        <f t="shared" ref="L12" si="2">ROUND(L11/2,2)</f>
        <v>1.79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65CC2-102B-4109-AF23-3655265CE986}">
  <dimension ref="B2:S62"/>
  <sheetViews>
    <sheetView topLeftCell="A22" workbookViewId="0">
      <selection activeCell="L66" sqref="L66"/>
    </sheetView>
  </sheetViews>
  <sheetFormatPr defaultRowHeight="14.4" x14ac:dyDescent="0.3"/>
  <cols>
    <col min="2" max="2" width="20" bestFit="1" customWidth="1"/>
    <col min="14" max="14" width="24.5546875" customWidth="1"/>
    <col min="15" max="15" width="29.77734375" customWidth="1"/>
    <col min="16" max="16" width="30.88671875" bestFit="1" customWidth="1"/>
  </cols>
  <sheetData>
    <row r="2" spans="2:19" x14ac:dyDescent="0.3">
      <c r="C2" s="5" t="s">
        <v>135</v>
      </c>
      <c r="D2" s="5" t="s">
        <v>136</v>
      </c>
      <c r="E2" s="5" t="s">
        <v>137</v>
      </c>
      <c r="F2" s="5" t="s">
        <v>138</v>
      </c>
      <c r="G2" s="5" t="s">
        <v>139</v>
      </c>
      <c r="H2" s="5" t="s">
        <v>881</v>
      </c>
      <c r="I2" s="5" t="s">
        <v>898</v>
      </c>
      <c r="N2" t="s">
        <v>166</v>
      </c>
    </row>
    <row r="3" spans="2:19" x14ac:dyDescent="0.3">
      <c r="B3" s="5" t="s">
        <v>134</v>
      </c>
      <c r="D3">
        <f>COUNTIF(NL!$L$2:$L$20,$B3)</f>
        <v>2</v>
      </c>
      <c r="E3">
        <f>SUMIFS(NL!$M$2:$M$20,NL!$L$2:$L$20,$B3)</f>
        <v>6</v>
      </c>
      <c r="F3">
        <f>E3/D3</f>
        <v>3</v>
      </c>
      <c r="G3">
        <f>Stat_FG!L12</f>
        <v>1.79</v>
      </c>
      <c r="O3" t="s">
        <v>167</v>
      </c>
      <c r="Q3">
        <f>COUNTIFS(RO!$I:$I,"&gt;="&amp;Active, RO!$L:$L,"&gt;="&amp;CloseTie)</f>
        <v>4</v>
      </c>
    </row>
    <row r="4" spans="2:19" x14ac:dyDescent="0.3">
      <c r="B4" s="5" t="s">
        <v>99</v>
      </c>
      <c r="C4">
        <f>NL!E27</f>
        <v>0</v>
      </c>
      <c r="D4">
        <f>COUNTIF(NL!$L$2:$L$20,$B4)</f>
        <v>1</v>
      </c>
      <c r="E4">
        <f>SUMIFS(NL!$M$2:$M$20,NL!$L$2:$L$20,$B4)</f>
        <v>2</v>
      </c>
      <c r="F4">
        <f t="shared" ref="F4:F12" si="0">E4/D4</f>
        <v>2</v>
      </c>
      <c r="G4">
        <f>Stat_FG!B12</f>
        <v>2</v>
      </c>
      <c r="H4">
        <f>G4-F4</f>
        <v>0</v>
      </c>
      <c r="I4">
        <f t="shared" ref="I4:I12" si="1">(G4-F4)*C4/2</f>
        <v>0</v>
      </c>
      <c r="J4" t="str">
        <f t="shared" ref="J4:J12" si="2">VLOOKUP($I4,$B$54:$E$62,Lang,TRUE)</f>
        <v>Balanced</v>
      </c>
      <c r="O4" t="s">
        <v>188</v>
      </c>
      <c r="P4" t="s">
        <v>189</v>
      </c>
      <c r="Q4">
        <f>COUNTIFS(RO!$I:$I,"&gt;="&amp;Active, RO!$L:$L,"&gt;="&amp;CloseTie,RO!$F:$F,"D0")+COUNTIFS(RO!$I:$I,"&gt;="&amp;Active, RO!$L:$L,"&gt;="&amp;CloseTie,RO!$F:$F,"D1")</f>
        <v>3</v>
      </c>
    </row>
    <row r="5" spans="2:19" x14ac:dyDescent="0.3">
      <c r="B5" s="5" t="s">
        <v>100</v>
      </c>
      <c r="C5">
        <f>NL!E28</f>
        <v>1</v>
      </c>
      <c r="D5">
        <f>COUNTIF(NL!$L$2:$L$20,$B5)</f>
        <v>1</v>
      </c>
      <c r="E5">
        <f>SUMIFS(NL!$M$2:$M$20,NL!$L$2:$L$20,$B5)</f>
        <v>3</v>
      </c>
      <c r="F5">
        <f t="shared" si="0"/>
        <v>3</v>
      </c>
      <c r="G5">
        <f>Stat_FG!C12</f>
        <v>0.88</v>
      </c>
      <c r="H5">
        <f t="shared" ref="H5:H12" si="3">G5-F5</f>
        <v>-2.12</v>
      </c>
      <c r="I5">
        <f t="shared" si="1"/>
        <v>-1.06</v>
      </c>
      <c r="J5" t="str">
        <f t="shared" si="2"/>
        <v>Not met</v>
      </c>
      <c r="O5" t="s">
        <v>168</v>
      </c>
    </row>
    <row r="6" spans="2:19" x14ac:dyDescent="0.3">
      <c r="B6" s="5" t="s">
        <v>101</v>
      </c>
      <c r="C6">
        <f>NL!E29</f>
        <v>1</v>
      </c>
      <c r="D6">
        <f>COUNTIF(NL!$L$2:$L$20,$B6)</f>
        <v>2</v>
      </c>
      <c r="E6">
        <f>SUMIFS(NL!$M$2:$M$20,NL!$L$2:$L$20,$B6)</f>
        <v>3</v>
      </c>
      <c r="F6">
        <f t="shared" si="0"/>
        <v>1.5</v>
      </c>
      <c r="G6">
        <f>Stat_FG!D12</f>
        <v>2.41</v>
      </c>
      <c r="H6">
        <f t="shared" si="3"/>
        <v>0.91000000000000014</v>
      </c>
      <c r="I6">
        <f t="shared" si="1"/>
        <v>0.45500000000000007</v>
      </c>
      <c r="J6" t="str">
        <f t="shared" si="2"/>
        <v>Balanced</v>
      </c>
      <c r="O6" t="s">
        <v>169</v>
      </c>
      <c r="P6" t="s">
        <v>194</v>
      </c>
      <c r="Q6">
        <f>COUNTIFS(RO!$I:$I,"&gt;="&amp;Active, RO!$L:$L,"")</f>
        <v>0</v>
      </c>
    </row>
    <row r="7" spans="2:19" x14ac:dyDescent="0.3">
      <c r="B7" s="5" t="s">
        <v>102</v>
      </c>
      <c r="C7">
        <f>NL!E30</f>
        <v>1</v>
      </c>
      <c r="D7">
        <f>COUNTIF(NL!$L$2:$L$20,$B7)</f>
        <v>2</v>
      </c>
      <c r="E7">
        <f>SUMIFS(NL!$M$2:$M$20,NL!$L$2:$L$20,$B7)</f>
        <v>5</v>
      </c>
      <c r="F7">
        <f t="shared" si="0"/>
        <v>2.5</v>
      </c>
      <c r="G7">
        <f>Stat_FG!E12</f>
        <v>1.26</v>
      </c>
      <c r="H7">
        <f t="shared" si="3"/>
        <v>-1.24</v>
      </c>
      <c r="I7">
        <f t="shared" si="1"/>
        <v>-0.62</v>
      </c>
      <c r="J7" t="str">
        <f t="shared" si="2"/>
        <v>Minor not met</v>
      </c>
    </row>
    <row r="8" spans="2:19" x14ac:dyDescent="0.3">
      <c r="B8" s="5" t="s">
        <v>103</v>
      </c>
      <c r="C8">
        <f>NL!E31</f>
        <v>3</v>
      </c>
      <c r="D8">
        <f>COUNTIF(NL!$L$2:$L$20,$B8)</f>
        <v>1</v>
      </c>
      <c r="E8">
        <f>SUMIFS(NL!$M$2:$M$20,NL!$L$2:$L$20,$B8)</f>
        <v>3</v>
      </c>
      <c r="F8">
        <f t="shared" si="0"/>
        <v>3</v>
      </c>
      <c r="G8">
        <f>Stat_FG!F12</f>
        <v>4.32</v>
      </c>
      <c r="H8">
        <f t="shared" si="3"/>
        <v>1.3200000000000003</v>
      </c>
      <c r="I8">
        <f t="shared" si="1"/>
        <v>1.9800000000000004</v>
      </c>
      <c r="J8" t="str">
        <f t="shared" si="2"/>
        <v>Well satisfied</v>
      </c>
    </row>
    <row r="9" spans="2:19" x14ac:dyDescent="0.3">
      <c r="B9" s="5" t="s">
        <v>104</v>
      </c>
      <c r="C9">
        <f>NL!E32</f>
        <v>1</v>
      </c>
      <c r="D9">
        <f>COUNTIF(NL!$L$2:$L$20,$B9)</f>
        <v>4</v>
      </c>
      <c r="E9">
        <f>SUMIFS(NL!$M$2:$M$20,NL!$L$2:$L$20,$B9)</f>
        <v>10</v>
      </c>
      <c r="F9">
        <f t="shared" si="0"/>
        <v>2.5</v>
      </c>
      <c r="G9">
        <f>Stat_FG!G12</f>
        <v>2.19</v>
      </c>
      <c r="H9">
        <f t="shared" si="3"/>
        <v>-0.31000000000000005</v>
      </c>
      <c r="I9">
        <f t="shared" si="1"/>
        <v>-0.15500000000000003</v>
      </c>
      <c r="J9" t="str">
        <f t="shared" si="2"/>
        <v>Balanced</v>
      </c>
    </row>
    <row r="10" spans="2:19" x14ac:dyDescent="0.3">
      <c r="B10" s="5" t="s">
        <v>105</v>
      </c>
      <c r="C10">
        <f>NL!E33</f>
        <v>1</v>
      </c>
      <c r="D10">
        <f>COUNTIF(NL!$L$2:$L$20,$B10)</f>
        <v>2</v>
      </c>
      <c r="E10">
        <f>SUMIFS(NL!$M$2:$M$20,NL!$L$2:$L$20,$B10)</f>
        <v>3</v>
      </c>
      <c r="F10">
        <f t="shared" si="0"/>
        <v>1.5</v>
      </c>
      <c r="G10">
        <f>Stat_FG!H12</f>
        <v>0.9</v>
      </c>
      <c r="H10">
        <f t="shared" si="3"/>
        <v>-0.6</v>
      </c>
      <c r="I10">
        <f t="shared" si="1"/>
        <v>-0.3</v>
      </c>
      <c r="J10" t="str">
        <f t="shared" si="2"/>
        <v>Balanced</v>
      </c>
      <c r="N10" t="s">
        <v>170</v>
      </c>
      <c r="Q10" t="s">
        <v>193</v>
      </c>
      <c r="R10">
        <v>0</v>
      </c>
      <c r="S10" t="s">
        <v>192</v>
      </c>
    </row>
    <row r="11" spans="2:19" x14ac:dyDescent="0.3">
      <c r="B11" s="5" t="s">
        <v>106</v>
      </c>
      <c r="C11">
        <f>NL!E34</f>
        <v>1</v>
      </c>
      <c r="D11">
        <f>COUNTIF(NL!$L$2:$L$20,$B11)</f>
        <v>2</v>
      </c>
      <c r="E11">
        <f>SUMIFS(NL!$M$2:$M$20,NL!$L$2:$L$20,$B11)</f>
        <v>3</v>
      </c>
      <c r="F11">
        <f t="shared" si="0"/>
        <v>1.5</v>
      </c>
      <c r="G11">
        <f>Stat_FG!I12</f>
        <v>1.46</v>
      </c>
      <c r="H11">
        <f t="shared" si="3"/>
        <v>-4.0000000000000036E-2</v>
      </c>
      <c r="I11">
        <f t="shared" si="1"/>
        <v>-2.0000000000000018E-2</v>
      </c>
      <c r="J11" t="str">
        <f t="shared" si="2"/>
        <v>Balanced</v>
      </c>
      <c r="O11" t="s">
        <v>171</v>
      </c>
      <c r="P11" t="s">
        <v>191</v>
      </c>
      <c r="Q11">
        <f>COUNTIFS(FG!$R:$R,"&gt;="&amp;CloseTie,FG!$S:$S,"&gt;="&amp;Active,FG!$D:$D,Q$10)</f>
        <v>0</v>
      </c>
      <c r="R11">
        <f>COUNTIFS(FG!$R:$R,"&gt;="&amp;CloseTie,FG!$S:$S,"&gt;="&amp;Active,FG!$D:$D,R$10)</f>
        <v>3</v>
      </c>
      <c r="S11">
        <f>COUNTIFS(FG!$R:$R,"&gt;="&amp;CloseTie,FG!$S:$S,"&gt;="&amp;Active,FG!$D:$D,S$10)</f>
        <v>1</v>
      </c>
    </row>
    <row r="12" spans="2:19" x14ac:dyDescent="0.3">
      <c r="B12" s="5" t="s">
        <v>107</v>
      </c>
      <c r="C12">
        <f>NL!E35</f>
        <v>1</v>
      </c>
      <c r="D12">
        <f>COUNTIF(NL!$L$2:$L$20,$B12)</f>
        <v>1</v>
      </c>
      <c r="E12">
        <f>SUMIFS(NL!$M$2:$M$20,NL!$L$2:$L$20,$B12)</f>
        <v>2</v>
      </c>
      <c r="F12">
        <f t="shared" si="0"/>
        <v>2</v>
      </c>
      <c r="G12">
        <f>Stat_FG!J12</f>
        <v>0.66</v>
      </c>
      <c r="H12">
        <f t="shared" si="3"/>
        <v>-1.3399999999999999</v>
      </c>
      <c r="I12">
        <f t="shared" si="1"/>
        <v>-0.66999999999999993</v>
      </c>
      <c r="J12" t="str">
        <f t="shared" si="2"/>
        <v>Minor not met</v>
      </c>
      <c r="P12" t="s">
        <v>190</v>
      </c>
      <c r="Q12">
        <f>COUNTIFS(FG!$R:$R,"&gt;="&amp;GoodAcq,FG!$R:$R,"&lt;"&amp;CloseTie,FG!$S:$S,"&gt;="&amp;Active,FG!$D:$D,Q$10)</f>
        <v>0</v>
      </c>
      <c r="R12">
        <f>COUNTIFS(FG!$R:$R,"&gt;="&amp;GoodAcq,FG!$R:$R,"&lt;"&amp;CloseTie,FG!$S:$S,"&gt;="&amp;Active,FG!$D:$D,R$10)</f>
        <v>2</v>
      </c>
      <c r="S12">
        <f>COUNTIFS(FG!$R:$R,"&gt;="&amp;GoodAcq, FG!$R:$R,"&lt;"&amp;CloseTie, FG!$S:$S,"&gt;0", FG!$D:$D,S$10)</f>
        <v>1</v>
      </c>
    </row>
    <row r="14" spans="2:19" x14ac:dyDescent="0.3">
      <c r="O14" t="s">
        <v>172</v>
      </c>
      <c r="P14" t="s">
        <v>173</v>
      </c>
    </row>
    <row r="16" spans="2:19" x14ac:dyDescent="0.3">
      <c r="B16" t="s">
        <v>144</v>
      </c>
      <c r="C16">
        <v>2</v>
      </c>
    </row>
    <row r="17" spans="2:17" x14ac:dyDescent="0.3">
      <c r="N17" t="s">
        <v>174</v>
      </c>
    </row>
    <row r="18" spans="2:17" x14ac:dyDescent="0.3">
      <c r="O18" t="s">
        <v>175</v>
      </c>
      <c r="P18" t="s">
        <v>222</v>
      </c>
    </row>
    <row r="20" spans="2:17" x14ac:dyDescent="0.3">
      <c r="B20" t="s">
        <v>190</v>
      </c>
      <c r="C20">
        <v>1.5</v>
      </c>
      <c r="O20" t="s">
        <v>176</v>
      </c>
    </row>
    <row r="21" spans="2:17" x14ac:dyDescent="0.3">
      <c r="B21" t="s">
        <v>186</v>
      </c>
      <c r="C21">
        <v>2.25</v>
      </c>
    </row>
    <row r="22" spans="2:17" x14ac:dyDescent="0.3">
      <c r="B22" t="s">
        <v>187</v>
      </c>
      <c r="C22">
        <v>0.5</v>
      </c>
    </row>
    <row r="24" spans="2:17" x14ac:dyDescent="0.3">
      <c r="N24" t="s">
        <v>177</v>
      </c>
    </row>
    <row r="25" spans="2:17" x14ac:dyDescent="0.3">
      <c r="O25" t="s">
        <v>178</v>
      </c>
    </row>
    <row r="26" spans="2:17" x14ac:dyDescent="0.3">
      <c r="B26" t="s">
        <v>875</v>
      </c>
      <c r="C26" t="s">
        <v>762</v>
      </c>
      <c r="D26" t="s">
        <v>763</v>
      </c>
      <c r="E26" t="s">
        <v>764</v>
      </c>
      <c r="O26" t="s">
        <v>179</v>
      </c>
    </row>
    <row r="27" spans="2:17" x14ac:dyDescent="0.3">
      <c r="B27" s="5" t="s">
        <v>99</v>
      </c>
      <c r="C27">
        <f>LU_IAF!E65</f>
        <v>1.89</v>
      </c>
      <c r="D27">
        <f>LU_IAF!E71</f>
        <v>1.69</v>
      </c>
      <c r="E27">
        <f>Stat_FG!B12</f>
        <v>2</v>
      </c>
      <c r="O27" t="s">
        <v>180</v>
      </c>
    </row>
    <row r="28" spans="2:17" x14ac:dyDescent="0.3">
      <c r="B28" s="5" t="s">
        <v>100</v>
      </c>
      <c r="C28">
        <f>LU_IAF!F65</f>
        <v>1.6</v>
      </c>
      <c r="D28">
        <f>LU_IAF!F71</f>
        <v>2.4</v>
      </c>
      <c r="E28">
        <f>Stat_FG!C12</f>
        <v>0.88</v>
      </c>
      <c r="O28" t="s">
        <v>181</v>
      </c>
    </row>
    <row r="29" spans="2:17" x14ac:dyDescent="0.3">
      <c r="B29" s="5" t="s">
        <v>101</v>
      </c>
      <c r="C29">
        <f>LU_IAF!G65</f>
        <v>2.25</v>
      </c>
      <c r="D29">
        <f>LU_IAF!G71</f>
        <v>1.68</v>
      </c>
      <c r="E29">
        <f>Stat_FG!D12</f>
        <v>2.41</v>
      </c>
    </row>
    <row r="30" spans="2:17" x14ac:dyDescent="0.3">
      <c r="B30" s="5" t="s">
        <v>102</v>
      </c>
      <c r="C30">
        <f>LU_IAF!H65</f>
        <v>2.3199999999999998</v>
      </c>
      <c r="D30">
        <f>LU_IAF!H71</f>
        <v>2.5</v>
      </c>
      <c r="E30">
        <f>Stat_FG!E12</f>
        <v>1.26</v>
      </c>
    </row>
    <row r="31" spans="2:17" x14ac:dyDescent="0.3">
      <c r="B31" s="5" t="s">
        <v>103</v>
      </c>
      <c r="C31">
        <f>LU_IAF!I65</f>
        <v>2.15</v>
      </c>
      <c r="D31">
        <f>LU_IAF!I71</f>
        <v>2.2200000000000002</v>
      </c>
      <c r="E31">
        <f>Stat_FG!F12</f>
        <v>4.32</v>
      </c>
      <c r="N31" t="s">
        <v>182</v>
      </c>
    </row>
    <row r="32" spans="2:17" x14ac:dyDescent="0.3">
      <c r="B32" s="5" t="s">
        <v>104</v>
      </c>
      <c r="C32">
        <f>LU_IAF!J65</f>
        <v>2.23</v>
      </c>
      <c r="D32">
        <f>LU_IAF!J71</f>
        <v>2.09</v>
      </c>
      <c r="E32">
        <f>Stat_FG!G12</f>
        <v>2.19</v>
      </c>
      <c r="O32" t="s">
        <v>183</v>
      </c>
      <c r="P32" s="7">
        <f>SUM(NL!$M$21:$M$26)/6</f>
        <v>0.33333333333333331</v>
      </c>
      <c r="Q32" t="str">
        <f>VLOOKUP($P32,$F$54:$I$62,Lang,TRUE)</f>
        <v>Somewhat connected</v>
      </c>
    </row>
    <row r="33" spans="2:17" x14ac:dyDescent="0.3">
      <c r="B33" s="5" t="s">
        <v>105</v>
      </c>
      <c r="C33">
        <f>LU_IAF!K65</f>
        <v>1.6</v>
      </c>
      <c r="D33">
        <f>LU_IAF!K71</f>
        <v>3</v>
      </c>
      <c r="E33">
        <f>Stat_FG!H12</f>
        <v>0.9</v>
      </c>
      <c r="O33" t="s">
        <v>184</v>
      </c>
      <c r="P33" s="7">
        <f>SUM(NL!M2:M20)/19-Lift</f>
        <v>0.31578947368421062</v>
      </c>
      <c r="Q33" t="str">
        <f>VLOOKUP($P33,$F$54:$I$62,Lang,TRUE)</f>
        <v>Somewhat connected</v>
      </c>
    </row>
    <row r="34" spans="2:17" x14ac:dyDescent="0.3">
      <c r="B34" s="5" t="s">
        <v>106</v>
      </c>
      <c r="C34">
        <f>LU_IAF!L65</f>
        <v>2.14</v>
      </c>
      <c r="D34">
        <f>LU_IAF!L71</f>
        <v>2.19</v>
      </c>
      <c r="E34">
        <f>Stat_FG!I12</f>
        <v>1.46</v>
      </c>
      <c r="O34" t="s">
        <v>185</v>
      </c>
    </row>
    <row r="35" spans="2:17" x14ac:dyDescent="0.3">
      <c r="B35" s="5" t="s">
        <v>107</v>
      </c>
      <c r="C35">
        <f>LU_IAF!M65</f>
        <v>1.29</v>
      </c>
      <c r="D35">
        <f>LU_IAF!M71</f>
        <v>1.29</v>
      </c>
      <c r="E35">
        <f>Stat_FG!J12</f>
        <v>0.66</v>
      </c>
    </row>
    <row r="41" spans="2:17" x14ac:dyDescent="0.3">
      <c r="B41" t="s">
        <v>874</v>
      </c>
      <c r="C41" t="s">
        <v>135</v>
      </c>
      <c r="D41" t="s">
        <v>872</v>
      </c>
      <c r="E41" t="s">
        <v>873</v>
      </c>
      <c r="F41" t="s">
        <v>881</v>
      </c>
      <c r="G41" t="s">
        <v>900</v>
      </c>
    </row>
    <row r="42" spans="2:17" x14ac:dyDescent="0.3">
      <c r="B42" t="s">
        <v>866</v>
      </c>
      <c r="C42">
        <v>2</v>
      </c>
      <c r="D42">
        <f>RH!D2</f>
        <v>0</v>
      </c>
      <c r="E42">
        <v>1</v>
      </c>
      <c r="F42">
        <f>(D42-E42)*C42</f>
        <v>-2</v>
      </c>
      <c r="G42" t="str">
        <f t="shared" ref="G42:G47" si="4">VLOOKUP($F42,$B$54:$E$62,Lang,TRUE)</f>
        <v>Not met</v>
      </c>
    </row>
    <row r="43" spans="2:17" x14ac:dyDescent="0.3">
      <c r="B43" t="s">
        <v>867</v>
      </c>
      <c r="C43">
        <v>2</v>
      </c>
      <c r="D43">
        <f>RH!D3</f>
        <v>0</v>
      </c>
      <c r="E43">
        <v>1</v>
      </c>
      <c r="F43">
        <f t="shared" ref="F43:F47" si="5">(D43-E43)*C43</f>
        <v>-2</v>
      </c>
      <c r="G43" t="str">
        <f t="shared" si="4"/>
        <v>Not met</v>
      </c>
    </row>
    <row r="44" spans="2:17" x14ac:dyDescent="0.3">
      <c r="B44" t="s">
        <v>868</v>
      </c>
      <c r="C44">
        <v>1</v>
      </c>
      <c r="D44">
        <f>RH!D4</f>
        <v>0</v>
      </c>
      <c r="E44">
        <v>1</v>
      </c>
      <c r="F44">
        <f t="shared" si="5"/>
        <v>-1</v>
      </c>
      <c r="G44" t="str">
        <f t="shared" si="4"/>
        <v>Minor not met</v>
      </c>
    </row>
    <row r="45" spans="2:17" x14ac:dyDescent="0.3">
      <c r="B45" t="s">
        <v>869</v>
      </c>
      <c r="C45">
        <v>1</v>
      </c>
      <c r="D45">
        <f>RH!D5</f>
        <v>1</v>
      </c>
      <c r="E45">
        <v>1</v>
      </c>
      <c r="F45">
        <f t="shared" si="5"/>
        <v>0</v>
      </c>
      <c r="G45" t="str">
        <f t="shared" si="4"/>
        <v>Balanced</v>
      </c>
    </row>
    <row r="46" spans="2:17" x14ac:dyDescent="0.3">
      <c r="B46" t="s">
        <v>870</v>
      </c>
      <c r="C46">
        <v>1</v>
      </c>
      <c r="D46">
        <f>RH!D6</f>
        <v>0</v>
      </c>
      <c r="E46">
        <v>1</v>
      </c>
      <c r="F46">
        <f t="shared" si="5"/>
        <v>-1</v>
      </c>
      <c r="G46" t="str">
        <f t="shared" si="4"/>
        <v>Minor not met</v>
      </c>
    </row>
    <row r="47" spans="2:17" x14ac:dyDescent="0.3">
      <c r="B47" t="s">
        <v>871</v>
      </c>
      <c r="C47">
        <v>1</v>
      </c>
      <c r="D47">
        <f>RH!D7</f>
        <v>0</v>
      </c>
      <c r="E47">
        <v>1</v>
      </c>
      <c r="F47">
        <f t="shared" si="5"/>
        <v>-1</v>
      </c>
      <c r="G47" t="str">
        <f t="shared" si="4"/>
        <v>Minor not met</v>
      </c>
    </row>
    <row r="52" spans="2:7" x14ac:dyDescent="0.3">
      <c r="F52" t="s">
        <v>183</v>
      </c>
      <c r="G52" t="s">
        <v>880</v>
      </c>
    </row>
    <row r="54" spans="2:7" x14ac:dyDescent="0.3">
      <c r="B54">
        <v>-5</v>
      </c>
      <c r="C54" t="s">
        <v>890</v>
      </c>
      <c r="F54">
        <v>-2</v>
      </c>
      <c r="G54" t="s">
        <v>906</v>
      </c>
    </row>
    <row r="55" spans="2:7" x14ac:dyDescent="0.3">
      <c r="B55">
        <v>-2</v>
      </c>
      <c r="C55" t="s">
        <v>891</v>
      </c>
      <c r="F55">
        <v>-1</v>
      </c>
      <c r="G55" t="s">
        <v>907</v>
      </c>
    </row>
    <row r="56" spans="2:7" x14ac:dyDescent="0.3">
      <c r="B56">
        <v>-1</v>
      </c>
      <c r="C56" t="s">
        <v>892</v>
      </c>
      <c r="F56">
        <v>-0.5</v>
      </c>
      <c r="G56" t="s">
        <v>908</v>
      </c>
    </row>
    <row r="57" spans="2:7" x14ac:dyDescent="0.3">
      <c r="B57">
        <v>-0.5</v>
      </c>
      <c r="C57" t="s">
        <v>893</v>
      </c>
      <c r="F57">
        <v>-0.25</v>
      </c>
      <c r="G57" t="s">
        <v>893</v>
      </c>
    </row>
    <row r="58" spans="2:7" x14ac:dyDescent="0.3">
      <c r="B58">
        <v>0</v>
      </c>
      <c r="C58" t="s">
        <v>893</v>
      </c>
      <c r="F58">
        <v>0</v>
      </c>
      <c r="G58" t="s">
        <v>893</v>
      </c>
    </row>
    <row r="59" spans="2:7" x14ac:dyDescent="0.3">
      <c r="B59">
        <v>0.5</v>
      </c>
      <c r="C59" t="s">
        <v>894</v>
      </c>
      <c r="F59">
        <v>0.25</v>
      </c>
      <c r="G59" t="s">
        <v>909</v>
      </c>
    </row>
    <row r="60" spans="2:7" x14ac:dyDescent="0.3">
      <c r="B60">
        <v>1</v>
      </c>
      <c r="C60" t="s">
        <v>895</v>
      </c>
      <c r="F60">
        <v>0.5</v>
      </c>
      <c r="G60" t="s">
        <v>910</v>
      </c>
    </row>
    <row r="61" spans="2:7" x14ac:dyDescent="0.3">
      <c r="B61">
        <v>2</v>
      </c>
      <c r="C61" t="s">
        <v>896</v>
      </c>
      <c r="F61">
        <v>1</v>
      </c>
      <c r="G61" t="s">
        <v>905</v>
      </c>
    </row>
    <row r="62" spans="2:7" x14ac:dyDescent="0.3">
      <c r="B62">
        <v>5</v>
      </c>
      <c r="C62" t="s">
        <v>897</v>
      </c>
      <c r="F62">
        <v>2</v>
      </c>
      <c r="G62" t="s">
        <v>905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7FB45-7186-44A8-AA1F-E0530AEDACD9}">
  <dimension ref="A1"/>
  <sheetViews>
    <sheetView workbookViewId="0">
      <selection activeCell="V44" sqref="A1:V44"/>
    </sheetView>
  </sheetViews>
  <sheetFormatPr defaultRowHeight="14.4" x14ac:dyDescent="0.3"/>
  <cols>
    <col min="2" max="2" width="8.88671875" customWidth="1"/>
  </cols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FAD72-4AA1-4FB8-8EC6-6511DB144C86}">
  <dimension ref="B2:J23"/>
  <sheetViews>
    <sheetView tabSelected="1" view="pageBreakPreview" zoomScale="60" zoomScaleNormal="70" workbookViewId="0">
      <selection activeCell="T27" sqref="T27"/>
    </sheetView>
  </sheetViews>
  <sheetFormatPr defaultRowHeight="14.4" x14ac:dyDescent="0.3"/>
  <cols>
    <col min="1" max="1" width="8.88671875" customWidth="1"/>
    <col min="2" max="2" width="17.77734375" customWidth="1"/>
    <col min="3" max="3" width="12" customWidth="1"/>
    <col min="4" max="4" width="14.77734375" customWidth="1"/>
    <col min="7" max="7" width="18.109375" customWidth="1"/>
    <col min="8" max="8" width="22.77734375" customWidth="1"/>
  </cols>
  <sheetData>
    <row r="2" spans="2:10" ht="31.2" x14ac:dyDescent="0.6">
      <c r="B2" s="17" t="s">
        <v>913</v>
      </c>
    </row>
    <row r="5" spans="2:10" x14ac:dyDescent="0.3">
      <c r="B5" t="s">
        <v>874</v>
      </c>
      <c r="C5" t="s">
        <v>899</v>
      </c>
      <c r="D5" t="s">
        <v>898</v>
      </c>
    </row>
    <row r="6" spans="2:10" x14ac:dyDescent="0.3">
      <c r="B6" t="s">
        <v>866</v>
      </c>
      <c r="C6">
        <f>Stat_Gen!D42</f>
        <v>0</v>
      </c>
      <c r="D6" t="str">
        <f>Stat_Gen!G42</f>
        <v>Not met</v>
      </c>
      <c r="G6" t="s">
        <v>901</v>
      </c>
      <c r="H6">
        <f>Stat_Gen!Q3</f>
        <v>4</v>
      </c>
    </row>
    <row r="7" spans="2:10" x14ac:dyDescent="0.3">
      <c r="B7" t="s">
        <v>867</v>
      </c>
      <c r="C7">
        <f>Stat_Gen!D43</f>
        <v>0</v>
      </c>
      <c r="D7" t="str">
        <f>Stat_Gen!G43</f>
        <v>Not met</v>
      </c>
      <c r="G7" t="s">
        <v>902</v>
      </c>
      <c r="H7">
        <f>Stat_Gen!Q4</f>
        <v>3</v>
      </c>
    </row>
    <row r="8" spans="2:10" x14ac:dyDescent="0.3">
      <c r="B8" t="s">
        <v>868</v>
      </c>
      <c r="C8">
        <f>Stat_Gen!D44</f>
        <v>0</v>
      </c>
      <c r="D8" t="str">
        <f>Stat_Gen!G44</f>
        <v>Minor not met</v>
      </c>
    </row>
    <row r="9" spans="2:10" x14ac:dyDescent="0.3">
      <c r="B9" t="s">
        <v>869</v>
      </c>
      <c r="C9">
        <f>Stat_Gen!D45</f>
        <v>1</v>
      </c>
      <c r="D9" t="str">
        <f>Stat_Gen!G45</f>
        <v>Balanced</v>
      </c>
      <c r="G9" t="s">
        <v>300</v>
      </c>
      <c r="H9" t="s">
        <v>903</v>
      </c>
      <c r="I9" t="s">
        <v>893</v>
      </c>
      <c r="J9" t="s">
        <v>904</v>
      </c>
    </row>
    <row r="10" spans="2:10" x14ac:dyDescent="0.3">
      <c r="B10" t="s">
        <v>870</v>
      </c>
      <c r="C10">
        <f>Stat_Gen!D46</f>
        <v>0</v>
      </c>
      <c r="D10" t="str">
        <f>Stat_Gen!G46</f>
        <v>Minor not met</v>
      </c>
      <c r="G10" t="s">
        <v>191</v>
      </c>
      <c r="H10">
        <f>Stat_Gen!Q11</f>
        <v>0</v>
      </c>
      <c r="I10">
        <f>Stat_Gen!R11</f>
        <v>3</v>
      </c>
      <c r="J10">
        <f>Stat_Gen!S11</f>
        <v>1</v>
      </c>
    </row>
    <row r="11" spans="2:10" x14ac:dyDescent="0.3">
      <c r="B11" t="s">
        <v>871</v>
      </c>
      <c r="C11">
        <f>Stat_Gen!D47</f>
        <v>0</v>
      </c>
      <c r="D11" t="str">
        <f>Stat_Gen!G47</f>
        <v>Minor not met</v>
      </c>
      <c r="G11" t="s">
        <v>190</v>
      </c>
      <c r="H11">
        <f>Stat_Gen!Q12</f>
        <v>0</v>
      </c>
      <c r="I11">
        <f>Stat_Gen!R12</f>
        <v>2</v>
      </c>
      <c r="J11">
        <f>Stat_Gen!S12</f>
        <v>1</v>
      </c>
    </row>
    <row r="14" spans="2:10" x14ac:dyDescent="0.3">
      <c r="B14" t="s">
        <v>880</v>
      </c>
      <c r="C14" t="s">
        <v>135</v>
      </c>
      <c r="D14" t="s">
        <v>881</v>
      </c>
      <c r="E14" t="s">
        <v>898</v>
      </c>
    </row>
    <row r="15" spans="2:10" x14ac:dyDescent="0.3">
      <c r="B15" t="s">
        <v>882</v>
      </c>
      <c r="C15">
        <f>Stat_Gen!C4</f>
        <v>0</v>
      </c>
      <c r="D15">
        <f>Stat_Gen!H4</f>
        <v>0</v>
      </c>
      <c r="E15" t="str">
        <f>Stat_Gen!J4</f>
        <v>Balanced</v>
      </c>
      <c r="G15" t="s">
        <v>911</v>
      </c>
      <c r="H15" t="str">
        <f>Stat_Gen!Q32</f>
        <v>Somewhat connected</v>
      </c>
    </row>
    <row r="16" spans="2:10" x14ac:dyDescent="0.3">
      <c r="B16" t="s">
        <v>883</v>
      </c>
      <c r="C16">
        <f>Stat_Gen!C5</f>
        <v>1</v>
      </c>
      <c r="D16">
        <f>Stat_Gen!H5</f>
        <v>-2.12</v>
      </c>
      <c r="E16" t="str">
        <f>Stat_Gen!J5</f>
        <v>Not met</v>
      </c>
      <c r="G16" t="s">
        <v>912</v>
      </c>
      <c r="H16" t="str">
        <f>Stat_Gen!Q33</f>
        <v>Somewhat connected</v>
      </c>
    </row>
    <row r="17" spans="2:5" x14ac:dyDescent="0.3">
      <c r="B17" t="s">
        <v>884</v>
      </c>
      <c r="C17">
        <f>Stat_Gen!C6</f>
        <v>1</v>
      </c>
      <c r="D17">
        <f>Stat_Gen!H6</f>
        <v>0.91000000000000014</v>
      </c>
      <c r="E17" t="str">
        <f>Stat_Gen!J6</f>
        <v>Balanced</v>
      </c>
    </row>
    <row r="18" spans="2:5" x14ac:dyDescent="0.3">
      <c r="B18" t="s">
        <v>885</v>
      </c>
      <c r="C18">
        <f>Stat_Gen!C7</f>
        <v>1</v>
      </c>
      <c r="D18">
        <f>Stat_Gen!H7</f>
        <v>-1.24</v>
      </c>
      <c r="E18" t="str">
        <f>Stat_Gen!J7</f>
        <v>Minor not met</v>
      </c>
    </row>
    <row r="19" spans="2:5" x14ac:dyDescent="0.3">
      <c r="B19" t="s">
        <v>886</v>
      </c>
      <c r="C19">
        <f>Stat_Gen!C8</f>
        <v>3</v>
      </c>
      <c r="D19">
        <f>Stat_Gen!H8</f>
        <v>1.3200000000000003</v>
      </c>
      <c r="E19" t="str">
        <f>Stat_Gen!J8</f>
        <v>Well satisfied</v>
      </c>
    </row>
    <row r="20" spans="2:5" x14ac:dyDescent="0.3">
      <c r="B20" t="s">
        <v>488</v>
      </c>
      <c r="C20">
        <f>Stat_Gen!C9</f>
        <v>1</v>
      </c>
      <c r="D20">
        <f>Stat_Gen!H9</f>
        <v>-0.31000000000000005</v>
      </c>
      <c r="E20" t="str">
        <f>Stat_Gen!J9</f>
        <v>Balanced</v>
      </c>
    </row>
    <row r="21" spans="2:5" x14ac:dyDescent="0.3">
      <c r="B21" t="s">
        <v>887</v>
      </c>
      <c r="C21">
        <f>Stat_Gen!C10</f>
        <v>1</v>
      </c>
      <c r="D21">
        <f>Stat_Gen!H10</f>
        <v>-0.6</v>
      </c>
      <c r="E21" t="str">
        <f>Stat_Gen!J10</f>
        <v>Balanced</v>
      </c>
    </row>
    <row r="22" spans="2:5" x14ac:dyDescent="0.3">
      <c r="B22" t="s">
        <v>888</v>
      </c>
      <c r="C22">
        <f>Stat_Gen!C11</f>
        <v>1</v>
      </c>
      <c r="D22">
        <f>Stat_Gen!H11</f>
        <v>-4.0000000000000036E-2</v>
      </c>
      <c r="E22" t="str">
        <f>Stat_Gen!J11</f>
        <v>Balanced</v>
      </c>
    </row>
    <row r="23" spans="2:5" x14ac:dyDescent="0.3">
      <c r="B23" t="s">
        <v>889</v>
      </c>
      <c r="C23">
        <f>Stat_Gen!C12</f>
        <v>1</v>
      </c>
      <c r="D23">
        <f>Stat_Gen!H12</f>
        <v>-1.3399999999999999</v>
      </c>
      <c r="E23" t="str">
        <f>Stat_Gen!J12</f>
        <v>Minor not met</v>
      </c>
    </row>
  </sheetData>
  <pageMargins left="0.7" right="0.7" top="0.75" bottom="0.75" header="0.3" footer="0.3"/>
  <pageSetup paperSize="9" scale="5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D212A-5A69-432D-BD01-38D083805D01}">
  <dimension ref="A1"/>
  <sheetViews>
    <sheetView workbookViewId="0"/>
  </sheetViews>
  <sheetFormatPr defaultRowHeight="14.4" x14ac:dyDescent="0.3"/>
  <sheetData>
    <row r="1" spans="1:1" x14ac:dyDescent="0.3">
      <c r="A1" t="s">
        <v>230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4E24B-875E-4578-9A65-AC22E3CB819D}">
  <dimension ref="A1"/>
  <sheetViews>
    <sheetView workbookViewId="0"/>
  </sheetViews>
  <sheetFormatPr defaultRowHeight="14.4" x14ac:dyDescent="0.3"/>
  <sheetData>
    <row r="1" spans="1:1" x14ac:dyDescent="0.3">
      <c r="A1" t="s">
        <v>230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DC456-4439-4E04-A1D5-597FA5AC0DDE}">
  <dimension ref="A1:L52"/>
  <sheetViews>
    <sheetView workbookViewId="0">
      <selection activeCell="L4" sqref="L4:L11"/>
    </sheetView>
  </sheetViews>
  <sheetFormatPr defaultRowHeight="14.4" x14ac:dyDescent="0.3"/>
  <cols>
    <col min="2" max="2" width="54" bestFit="1" customWidth="1"/>
  </cols>
  <sheetData>
    <row r="1" spans="1:12" ht="15" thickBot="1" x14ac:dyDescent="0.35">
      <c r="A1" t="s">
        <v>84</v>
      </c>
      <c r="B1" s="4" t="str">
        <f>IFERROR(VLOOKUP($A1, DataInput!$D:$E, 2, FALSE), "")</f>
        <v>SS;PersonID;Role_Tag;Circle;Distance;LastDate;Cadence;Active;</v>
      </c>
      <c r="C1" s="3" t="str">
        <f>IFERROR(
  MID(B1,
    FIND("♦", SUBSTITUTE(B1, ";", "♦", 1)) + 1,
    FIND("♦", SUBSTITUTE(B1, ";", "♦", 2)) - FIND("♦", SUBSTITUTE(B1, ";", "♦", 1)) - 1
  ),
  ""
)</f>
        <v>PersonID</v>
      </c>
      <c r="D1" s="3" t="str">
        <f>IFERROR(
  MID(B1,
    FIND("♦", SUBSTITUTE(B1, ";", "♦", 2)) + 1,
    FIND("♦", SUBSTITUTE(B1, ";", "♦", 3)) - FIND("♦", SUBSTITUTE(B1, ";", "♦", 2)) - 1
  ),
  ""
)</f>
        <v>Role_Tag</v>
      </c>
      <c r="E1" s="3" t="str">
        <f>IFERROR(
  MID(B1,
    FIND("♦", SUBSTITUTE(B1, ";", "♦", 3)) + 1,
    FIND("♦", SUBSTITUTE(B1, ";", "♦", 4)) - FIND("♦", SUBSTITUTE(B1, ";", "♦", 3)) - 1
  ),
  ""
)</f>
        <v>Circle</v>
      </c>
      <c r="F1" s="3" t="str">
        <f>IFERROR(
  MID(B1,
    FIND("♦", SUBSTITUTE(B1, ";", "♦", 4)) + 1,
    FIND("♦", SUBSTITUTE(B1, ";", "♦", 5)) - FIND("♦", SUBSTITUTE(B1, ";", "♦", 4)) - 1
  ),
  ""
)</f>
        <v>Distance</v>
      </c>
      <c r="G1" s="3" t="str">
        <f>IFERROR(
  MID(B1,
    FIND("♦", SUBSTITUTE(B1, ";", "♦", 5)) + 1,
    FIND("♦", SUBSTITUTE(B1, ";", "♦", 6)) - FIND("♦", SUBSTITUTE(B1, ";", "♦", 5)) - 1
  ),
  ""
)</f>
        <v>LastDate</v>
      </c>
      <c r="H1" s="3" t="str">
        <f>IFERROR(
  MID(B1,
    FIND("♦", SUBSTITUTE(B1, ";", "♦", 6)) + 1,
    FIND("♦", SUBSTITUTE(B1, ";", "♦", 7)) - FIND("♦", SUBSTITUTE(B1, ";", "♦", 6)) - 1
  ),
  ""
)</f>
        <v>Cadence</v>
      </c>
      <c r="I1" s="3" t="str">
        <f t="shared" ref="I1" si="0">IFERROR(
  MID(B1,
    FIND("♦", SUBSTITUTE(B1, ";", "♦", 7)) + 1,
    FIND("♦", SUBSTITUTE(B1, ";", "♦", 8)) - FIND("♦", SUBSTITUTE(B1, ";", "♦", 7)) - 1
  ),
  ""
)</f>
        <v>Active</v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  <c r="L1" t="s">
        <v>131</v>
      </c>
    </row>
    <row r="2" spans="1:12" ht="15.6" thickTop="1" thickBot="1" x14ac:dyDescent="0.35">
      <c r="A2" t="str">
        <f>"RO" &amp; TEXT(ROW(A2)-1, "000")</f>
        <v>RO001</v>
      </c>
      <c r="B2" s="4" t="str">
        <f>IFERROR(VLOOKUP($A2, DataInput!$D:$E, 2, FALSE), "")</f>
        <v>RO;P001;RT1;C1;D1;133;B1;1;</v>
      </c>
      <c r="C2" s="3" t="str">
        <f t="shared" ref="C2:C51" si="1">IFERROR(
  MID(B2,
    FIND("♦", SUBSTITUTE(B2, ";", "♦", 1)) + 1,
    FIND("♦", SUBSTITUTE(B2, ";", "♦", 2)) - FIND("♦", SUBSTITUTE(B2, ";", "♦", 1)) - 1
  ),
  ""
)</f>
        <v>P001</v>
      </c>
      <c r="D2" s="3" t="str">
        <f t="shared" ref="D2:D51" si="2">IFERROR(
  MID(B2,
    FIND("♦", SUBSTITUTE(B2, ";", "♦", 2)) + 1,
    FIND("♦", SUBSTITUTE(B2, ";", "♦", 3)) - FIND("♦", SUBSTITUTE(B2, ";", "♦", 2)) - 1
  ),
  ""
)</f>
        <v>RT1</v>
      </c>
      <c r="E2" s="3" t="str">
        <f t="shared" ref="E2:E51" si="3">IFERROR(
  MID(B2,
    FIND("♦", SUBSTITUTE(B2, ";", "♦", 3)) + 1,
    FIND("♦", SUBSTITUTE(B2, ";", "♦", 4)) - FIND("♦", SUBSTITUTE(B2, ";", "♦", 3)) - 1
  ),
  ""
)</f>
        <v>C1</v>
      </c>
      <c r="F2" s="3" t="str">
        <f t="shared" ref="F2:F51" si="4">IFERROR(
  MID(B2,
    FIND("♦", SUBSTITUTE(B2, ";", "♦", 4)) + 1,
    FIND("♦", SUBSTITUTE(B2, ";", "♦", 5)) - FIND("♦", SUBSTITUTE(B2, ";", "♦", 4)) - 1
  ),
  ""
)</f>
        <v>D1</v>
      </c>
      <c r="G2" s="3" t="str">
        <f t="shared" ref="G2:G51" si="5">IFERROR(
  MID(B2,
    FIND("♦", SUBSTITUTE(B2, ";", "♦", 5)) + 1,
    FIND("♦", SUBSTITUTE(B2, ";", "♦", 6)) - FIND("♦", SUBSTITUTE(B2, ";", "♦", 5)) - 1
  ),
  ""
)</f>
        <v>133</v>
      </c>
      <c r="H2" s="3" t="str">
        <f t="shared" ref="H2:H51" si="6">IFERROR(
  MID(B2,
    FIND("♦", SUBSTITUTE(B2, ";", "♦", 6)) + 1,
    FIND("♦", SUBSTITUTE(B2, ";", "♦", 7)) - FIND("♦", SUBSTITUTE(B2, ";", "♦", 6)) - 1
  ),
  ""
)</f>
        <v>B1</v>
      </c>
      <c r="I2" s="8">
        <f>IFERROR(VALUE(
  MID(B2,
    FIND("♦", SUBSTITUTE(B2, ";", "♦", 7)) + 1,
    FIND("♦", SUBSTITUTE(B2, ";", "♦", 8)) - FIND("♦", SUBSTITUTE(B2, ";", "♦", 7)) - 1
  )),
  ""
)</f>
        <v>1</v>
      </c>
      <c r="J2" s="3" t="str">
        <f t="shared" ref="J2:J51" si="7">IFERROR(
  MID(B2,
    FIND("♦", SUBSTITUTE(B2, ";", "♦", 8)) + 1,
    FIND("♦", SUBSTITUTE(B2, ";", "♦", 9)) - FIND("♦", SUBSTITUTE(B2, ";", "♦", 8)) - 1
  ),
  ""
)</f>
        <v/>
      </c>
      <c r="K2" s="3" t="str">
        <f t="shared" ref="K2:K51" si="8">IFERROR(
  MID(B2,
    FIND("♦", SUBSTITUTE(B2, ";", "♦", 9)) + 1,
    FIND("♦", SUBSTITUTE(B2, ";", "♦", 10)) - FIND("♦", SUBSTITUTE(B2, ";", "♦", 9)) - 1
  ),
  ""
)</f>
        <v/>
      </c>
      <c r="L2">
        <f>IF(C2&lt;&gt;"",_xlfn.IFNA(VLOOKUP(C2,FG!$C:$R,16,FALSE),""),"")</f>
        <v>1.92</v>
      </c>
    </row>
    <row r="3" spans="1:12" ht="15.6" thickTop="1" thickBot="1" x14ac:dyDescent="0.35">
      <c r="A3" t="str">
        <f t="shared" ref="A3:A51" si="9">"RO" &amp; TEXT(ROW(A3)-1, "000")</f>
        <v>RO002</v>
      </c>
      <c r="B3" s="4" t="str">
        <f>IFERROR(VLOOKUP($A3, DataInput!$D:$E, 2, FALSE), "")</f>
        <v>RO;P002;RT4;C3;D2;5612;B3;0.5;</v>
      </c>
      <c r="C3" s="3" t="str">
        <f t="shared" si="1"/>
        <v>P002</v>
      </c>
      <c r="D3" s="3" t="str">
        <f t="shared" si="2"/>
        <v>RT4</v>
      </c>
      <c r="E3" s="3" t="str">
        <f t="shared" si="3"/>
        <v>C3</v>
      </c>
      <c r="F3" s="3" t="str">
        <f t="shared" si="4"/>
        <v>D2</v>
      </c>
      <c r="G3" s="3" t="str">
        <f t="shared" si="5"/>
        <v>5612</v>
      </c>
      <c r="H3" s="3" t="str">
        <f t="shared" si="6"/>
        <v>B3</v>
      </c>
      <c r="I3" s="8">
        <f t="shared" ref="I3:I51" si="10">IFERROR(VALUE(
  MID(B3,
    FIND("♦", SUBSTITUTE(B3, ";", "♦", 7)) + 1,
    FIND("♦", SUBSTITUTE(B3, ";", "♦", 8)) - FIND("♦", SUBSTITUTE(B3, ";", "♦", 7)) - 1
  )),
  ""
)</f>
        <v>0.5</v>
      </c>
      <c r="J3" s="3" t="str">
        <f t="shared" si="7"/>
        <v/>
      </c>
      <c r="K3" s="3" t="str">
        <f t="shared" si="8"/>
        <v/>
      </c>
      <c r="L3">
        <f>IF(C3&lt;&gt;"",_xlfn.IFNA(VLOOKUP(C3,FG!$C:$R,16,FALSE),""),"")</f>
        <v>2.27</v>
      </c>
    </row>
    <row r="4" spans="1:12" ht="15.6" thickTop="1" thickBot="1" x14ac:dyDescent="0.35">
      <c r="A4" t="str">
        <f t="shared" si="9"/>
        <v>RO003</v>
      </c>
      <c r="B4" s="4" t="str">
        <f>IFERROR(VLOOKUP($A4, DataInput!$D:$E, 2, FALSE), "")</f>
        <v>RO;P003;RT3;C3;D0;133;B4;1;</v>
      </c>
      <c r="C4" s="3" t="str">
        <f t="shared" si="1"/>
        <v>P003</v>
      </c>
      <c r="D4" s="3" t="str">
        <f t="shared" si="2"/>
        <v>RT3</v>
      </c>
      <c r="E4" s="3" t="str">
        <f t="shared" si="3"/>
        <v>C3</v>
      </c>
      <c r="F4" s="3" t="str">
        <f t="shared" si="4"/>
        <v>D0</v>
      </c>
      <c r="G4" s="3" t="str">
        <f t="shared" si="5"/>
        <v>133</v>
      </c>
      <c r="H4" s="3" t="str">
        <f t="shared" si="6"/>
        <v>B4</v>
      </c>
      <c r="I4" s="8">
        <f t="shared" si="10"/>
        <v>1</v>
      </c>
      <c r="J4" s="3" t="str">
        <f t="shared" si="7"/>
        <v/>
      </c>
      <c r="K4" s="3" t="str">
        <f t="shared" si="8"/>
        <v/>
      </c>
      <c r="L4">
        <f>IF(C4&lt;&gt;"",_xlfn.IFNA(VLOOKUP(C4,FG!$C:$R,16,FALSE),""),"")</f>
        <v>2.2799999999999998</v>
      </c>
    </row>
    <row r="5" spans="1:12" ht="15.6" thickTop="1" thickBot="1" x14ac:dyDescent="0.35">
      <c r="A5" t="str">
        <f t="shared" si="9"/>
        <v>RO004</v>
      </c>
      <c r="B5" s="4" t="str">
        <f>IFERROR(VLOOKUP($A5, DataInput!$D:$E, 2, FALSE), "")</f>
        <v>RO;P004;RT5;C3;D1;133;B0;0.5;</v>
      </c>
      <c r="C5" s="3" t="str">
        <f t="shared" si="1"/>
        <v>P004</v>
      </c>
      <c r="D5" s="3" t="str">
        <f t="shared" si="2"/>
        <v>RT5</v>
      </c>
      <c r="E5" s="3" t="str">
        <f t="shared" si="3"/>
        <v>C3</v>
      </c>
      <c r="F5" s="3" t="str">
        <f t="shared" si="4"/>
        <v>D1</v>
      </c>
      <c r="G5" s="3" t="str">
        <f t="shared" si="5"/>
        <v>133</v>
      </c>
      <c r="H5" s="3" t="str">
        <f t="shared" si="6"/>
        <v>B0</v>
      </c>
      <c r="I5" s="8">
        <f t="shared" si="10"/>
        <v>0.5</v>
      </c>
      <c r="J5" s="3" t="str">
        <f t="shared" si="7"/>
        <v/>
      </c>
      <c r="K5" s="3" t="str">
        <f t="shared" si="8"/>
        <v/>
      </c>
      <c r="L5">
        <f>IF(C5&lt;&gt;"",_xlfn.IFNA(VLOOKUP(C5,FG!$C:$R,16,FALSE),""),"")</f>
        <v>3</v>
      </c>
    </row>
    <row r="6" spans="1:12" ht="15.6" thickTop="1" thickBot="1" x14ac:dyDescent="0.35">
      <c r="A6" t="str">
        <f t="shared" si="9"/>
        <v>RO005</v>
      </c>
      <c r="B6" s="4" t="str">
        <f>IFERROR(VLOOKUP($A6, DataInput!$D:$E, 2, FALSE), "")</f>
        <v>RO;P005;RT3;C3;D1;133;B0;0;</v>
      </c>
      <c r="C6" s="3" t="str">
        <f t="shared" si="1"/>
        <v>P005</v>
      </c>
      <c r="D6" s="3" t="str">
        <f t="shared" si="2"/>
        <v>RT3</v>
      </c>
      <c r="E6" s="3" t="str">
        <f t="shared" si="3"/>
        <v>C3</v>
      </c>
      <c r="F6" s="3" t="str">
        <f t="shared" si="4"/>
        <v>D1</v>
      </c>
      <c r="G6" s="3" t="str">
        <f t="shared" si="5"/>
        <v>133</v>
      </c>
      <c r="H6" s="3" t="str">
        <f t="shared" si="6"/>
        <v>B0</v>
      </c>
      <c r="I6" s="8">
        <f t="shared" si="10"/>
        <v>0</v>
      </c>
      <c r="J6" s="3" t="str">
        <f t="shared" si="7"/>
        <v/>
      </c>
      <c r="K6" s="3" t="str">
        <f t="shared" si="8"/>
        <v/>
      </c>
      <c r="L6" t="str">
        <f>IF(C6&lt;&gt;"",_xlfn.IFNA(VLOOKUP(C6,FG!$C:$R,16,FALSE),""),"")</f>
        <v/>
      </c>
    </row>
    <row r="7" spans="1:12" ht="15.6" thickTop="1" thickBot="1" x14ac:dyDescent="0.35">
      <c r="A7" t="str">
        <f t="shared" si="9"/>
        <v>RO006</v>
      </c>
      <c r="B7" s="4" t="str">
        <f>IFERROR(VLOOKUP($A7, DataInput!$D:$E, 2, FALSE), "")</f>
        <v>RO;P006;RT7;C3;D1;133;B0;0;</v>
      </c>
      <c r="C7" s="3" t="str">
        <f t="shared" si="1"/>
        <v>P006</v>
      </c>
      <c r="D7" s="3" t="str">
        <f t="shared" si="2"/>
        <v>RT7</v>
      </c>
      <c r="E7" s="3" t="str">
        <f t="shared" si="3"/>
        <v>C3</v>
      </c>
      <c r="F7" s="3" t="str">
        <f t="shared" si="4"/>
        <v>D1</v>
      </c>
      <c r="G7" s="3" t="str">
        <f t="shared" si="5"/>
        <v>133</v>
      </c>
      <c r="H7" s="3" t="str">
        <f t="shared" si="6"/>
        <v>B0</v>
      </c>
      <c r="I7" s="8">
        <f t="shared" si="10"/>
        <v>0</v>
      </c>
      <c r="J7" s="3" t="str">
        <f t="shared" si="7"/>
        <v/>
      </c>
      <c r="K7" s="3" t="str">
        <f t="shared" si="8"/>
        <v/>
      </c>
      <c r="L7" t="str">
        <f>IF(C7&lt;&gt;"",_xlfn.IFNA(VLOOKUP(C7,FG!$C:$R,16,FALSE),""),"")</f>
        <v/>
      </c>
    </row>
    <row r="8" spans="1:12" ht="15.6" thickTop="1" thickBot="1" x14ac:dyDescent="0.35">
      <c r="A8" t="str">
        <f t="shared" si="9"/>
        <v>RO007</v>
      </c>
      <c r="B8" s="4" t="str">
        <f>IFERROR(VLOOKUP($A8, DataInput!$D:$E, 2, FALSE), "")</f>
        <v>RO;P007;RT9;C3;D2;133;B0;0;</v>
      </c>
      <c r="C8" s="3" t="str">
        <f t="shared" si="1"/>
        <v>P007</v>
      </c>
      <c r="D8" s="3" t="str">
        <f t="shared" si="2"/>
        <v>RT9</v>
      </c>
      <c r="E8" s="3" t="str">
        <f t="shared" si="3"/>
        <v>C3</v>
      </c>
      <c r="F8" s="3" t="str">
        <f t="shared" si="4"/>
        <v>D2</v>
      </c>
      <c r="G8" s="3" t="str">
        <f t="shared" si="5"/>
        <v>133</v>
      </c>
      <c r="H8" s="3" t="str">
        <f t="shared" si="6"/>
        <v>B0</v>
      </c>
      <c r="I8" s="8">
        <f t="shared" si="10"/>
        <v>0</v>
      </c>
      <c r="J8" s="3" t="str">
        <f t="shared" si="7"/>
        <v/>
      </c>
      <c r="K8" s="3" t="str">
        <f t="shared" si="8"/>
        <v/>
      </c>
      <c r="L8" t="str">
        <f>IF(C8&lt;&gt;"",_xlfn.IFNA(VLOOKUP(C8,FG!$C:$R,16,FALSE),""),"")</f>
        <v/>
      </c>
    </row>
    <row r="9" spans="1:12" ht="15.6" thickTop="1" thickBot="1" x14ac:dyDescent="0.35">
      <c r="A9" t="str">
        <f t="shared" si="9"/>
        <v>RO008</v>
      </c>
      <c r="B9" s="4" t="str">
        <f>IFERROR(VLOOKUP($A9, DataInput!$D:$E, 2, FALSE), "")</f>
        <v>RO;P008;RT6;C3;D2;133;B0;0;</v>
      </c>
      <c r="C9" s="3" t="str">
        <f t="shared" si="1"/>
        <v>P008</v>
      </c>
      <c r="D9" s="3" t="str">
        <f t="shared" si="2"/>
        <v>RT6</v>
      </c>
      <c r="E9" s="3" t="str">
        <f t="shared" si="3"/>
        <v>C3</v>
      </c>
      <c r="F9" s="3" t="str">
        <f t="shared" si="4"/>
        <v>D2</v>
      </c>
      <c r="G9" s="3" t="str">
        <f t="shared" si="5"/>
        <v>133</v>
      </c>
      <c r="H9" s="3" t="str">
        <f t="shared" si="6"/>
        <v>B0</v>
      </c>
      <c r="I9" s="8">
        <f t="shared" si="10"/>
        <v>0</v>
      </c>
      <c r="J9" s="3" t="str">
        <f t="shared" si="7"/>
        <v/>
      </c>
      <c r="K9" s="3" t="str">
        <f t="shared" si="8"/>
        <v/>
      </c>
      <c r="L9" t="str">
        <f>IF(C9&lt;&gt;"",_xlfn.IFNA(VLOOKUP(C9,FG!$C:$R,16,FALSE),""),"")</f>
        <v/>
      </c>
    </row>
    <row r="10" spans="1:12" ht="15.6" thickTop="1" thickBot="1" x14ac:dyDescent="0.35">
      <c r="A10" t="str">
        <f t="shared" si="9"/>
        <v>RO009</v>
      </c>
      <c r="B10" s="4" t="str">
        <f>IFERROR(VLOOKUP($A10, DataInput!$D:$E, 2, FALSE), "")</f>
        <v>RO;P009;RTZ;C3;D3;41;B1;0.5;</v>
      </c>
      <c r="C10" s="3" t="str">
        <f t="shared" si="1"/>
        <v>P009</v>
      </c>
      <c r="D10" s="3" t="str">
        <f t="shared" si="2"/>
        <v>RTZ</v>
      </c>
      <c r="E10" s="3" t="str">
        <f t="shared" si="3"/>
        <v>C3</v>
      </c>
      <c r="F10" s="3" t="str">
        <f t="shared" si="4"/>
        <v>D3</v>
      </c>
      <c r="G10" s="3" t="str">
        <f t="shared" si="5"/>
        <v>41</v>
      </c>
      <c r="H10" s="3" t="str">
        <f t="shared" si="6"/>
        <v>B1</v>
      </c>
      <c r="I10" s="8">
        <f t="shared" si="10"/>
        <v>0.5</v>
      </c>
      <c r="J10" s="3" t="str">
        <f t="shared" si="7"/>
        <v/>
      </c>
      <c r="K10" s="3" t="str">
        <f t="shared" si="8"/>
        <v/>
      </c>
      <c r="L10">
        <f>IF(C10&lt;&gt;"",_xlfn.IFNA(VLOOKUP(C10,FG!$C:$R,16,FALSE),""),"")</f>
        <v>0.6</v>
      </c>
    </row>
    <row r="11" spans="1:12" ht="15.6" thickTop="1" thickBot="1" x14ac:dyDescent="0.35">
      <c r="A11" t="str">
        <f t="shared" si="9"/>
        <v>RO010</v>
      </c>
      <c r="B11" s="4" t="str">
        <f>IFERROR(VLOOKUP($A11, DataInput!$D:$E, 2, FALSE), "")</f>
        <v>RO;P010;RT2;C1;D0;40;B4;1;</v>
      </c>
      <c r="C11" s="3" t="str">
        <f t="shared" si="1"/>
        <v>P010</v>
      </c>
      <c r="D11" s="3" t="str">
        <f t="shared" si="2"/>
        <v>RT2</v>
      </c>
      <c r="E11" s="3" t="str">
        <f t="shared" si="3"/>
        <v>C1</v>
      </c>
      <c r="F11" s="3" t="str">
        <f t="shared" si="4"/>
        <v>D0</v>
      </c>
      <c r="G11" s="3" t="str">
        <f t="shared" si="5"/>
        <v>40</v>
      </c>
      <c r="H11" s="3" t="str">
        <f t="shared" si="6"/>
        <v>B4</v>
      </c>
      <c r="I11" s="8">
        <f t="shared" si="10"/>
        <v>1</v>
      </c>
      <c r="J11" s="3" t="str">
        <f t="shared" si="7"/>
        <v/>
      </c>
      <c r="K11" s="3" t="str">
        <f t="shared" si="8"/>
        <v/>
      </c>
      <c r="L11">
        <f>IF(C11&lt;&gt;"",_xlfn.IFNA(VLOOKUP(C11,FG!$C:$R,16,FALSE),""),"")</f>
        <v>2.4300000000000002</v>
      </c>
    </row>
    <row r="12" spans="1:12" ht="15.6" thickTop="1" thickBot="1" x14ac:dyDescent="0.35">
      <c r="A12" t="str">
        <f t="shared" si="9"/>
        <v>RO011</v>
      </c>
      <c r="B12" s="4" t="str">
        <f>IFERROR(VLOOKUP($A12, DataInput!$D:$E, 2, FALSE), "")</f>
        <v>RO;P011;RT6;C2;D1;40;B3;1;</v>
      </c>
      <c r="C12" s="3" t="str">
        <f t="shared" si="1"/>
        <v>P011</v>
      </c>
      <c r="D12" s="3" t="str">
        <f t="shared" si="2"/>
        <v>RT6</v>
      </c>
      <c r="E12" s="3" t="str">
        <f t="shared" si="3"/>
        <v>C2</v>
      </c>
      <c r="F12" s="3" t="str">
        <f t="shared" si="4"/>
        <v>D1</v>
      </c>
      <c r="G12" s="3" t="str">
        <f t="shared" si="5"/>
        <v>40</v>
      </c>
      <c r="H12" s="3" t="str">
        <f t="shared" si="6"/>
        <v>B3</v>
      </c>
      <c r="I12" s="8">
        <f t="shared" si="10"/>
        <v>1</v>
      </c>
      <c r="J12" s="3" t="str">
        <f t="shared" si="7"/>
        <v/>
      </c>
      <c r="K12" s="3" t="str">
        <f t="shared" si="8"/>
        <v/>
      </c>
      <c r="L12">
        <f>IF(C12&lt;&gt;"",_xlfn.IFNA(VLOOKUP(C12,FG!$C:$R,16,FALSE),""),"")</f>
        <v>1.79</v>
      </c>
    </row>
    <row r="13" spans="1:12" ht="15.6" thickTop="1" thickBot="1" x14ac:dyDescent="0.35">
      <c r="A13" t="str">
        <f t="shared" si="9"/>
        <v>RO012</v>
      </c>
      <c r="B13" s="4" t="str">
        <f>IFERROR(VLOOKUP($A13, DataInput!$D:$E, 2, FALSE), "")</f>
        <v>RO;P012;RT6;C2;D1;39;B3;1;</v>
      </c>
      <c r="C13" s="3" t="str">
        <f t="shared" si="1"/>
        <v>P012</v>
      </c>
      <c r="D13" s="3" t="str">
        <f t="shared" si="2"/>
        <v>RT6</v>
      </c>
      <c r="E13" s="3" t="str">
        <f t="shared" si="3"/>
        <v>C2</v>
      </c>
      <c r="F13" s="3" t="str">
        <f t="shared" si="4"/>
        <v>D1</v>
      </c>
      <c r="G13" s="3" t="str">
        <f t="shared" si="5"/>
        <v>39</v>
      </c>
      <c r="H13" s="3" t="str">
        <f t="shared" si="6"/>
        <v>B3</v>
      </c>
      <c r="I13" s="8">
        <f t="shared" si="10"/>
        <v>1</v>
      </c>
      <c r="J13" s="3" t="str">
        <f t="shared" si="7"/>
        <v/>
      </c>
      <c r="K13" s="3" t="str">
        <f t="shared" si="8"/>
        <v/>
      </c>
      <c r="L13">
        <f>IF(C13&lt;&gt;"",_xlfn.IFNA(VLOOKUP(C13,FG!$C:$R,16,FALSE),""),"")</f>
        <v>1.79</v>
      </c>
    </row>
    <row r="14" spans="1:12" ht="15.6" thickTop="1" thickBot="1" x14ac:dyDescent="0.35">
      <c r="A14" t="str">
        <f t="shared" si="9"/>
        <v>RO013</v>
      </c>
      <c r="B14" s="4" t="str">
        <f>IFERROR(VLOOKUP($A14, DataInput!$D:$E, 2, FALSE), "")</f>
        <v/>
      </c>
      <c r="C14" s="3" t="str">
        <f t="shared" si="1"/>
        <v/>
      </c>
      <c r="D14" s="3" t="str">
        <f t="shared" si="2"/>
        <v/>
      </c>
      <c r="E14" s="3" t="str">
        <f t="shared" si="3"/>
        <v/>
      </c>
      <c r="F14" s="3" t="str">
        <f t="shared" si="4"/>
        <v/>
      </c>
      <c r="G14" s="3" t="str">
        <f t="shared" si="5"/>
        <v/>
      </c>
      <c r="H14" s="3" t="str">
        <f t="shared" si="6"/>
        <v/>
      </c>
      <c r="I14" s="8" t="str">
        <f t="shared" si="10"/>
        <v/>
      </c>
      <c r="J14" s="3" t="str">
        <f t="shared" si="7"/>
        <v/>
      </c>
      <c r="K14" s="3" t="str">
        <f t="shared" si="8"/>
        <v/>
      </c>
      <c r="L14" t="str">
        <f>IF(C14&lt;&gt;"",_xlfn.IFNA(VLOOKUP(C14,FG!$C:$R,16,FALSE),""),"")</f>
        <v/>
      </c>
    </row>
    <row r="15" spans="1:12" ht="15.6" thickTop="1" thickBot="1" x14ac:dyDescent="0.35">
      <c r="A15" t="str">
        <f t="shared" si="9"/>
        <v>RO014</v>
      </c>
      <c r="B15" s="4" t="str">
        <f>IFERROR(VLOOKUP($A15, DataInput!$D:$E, 2, FALSE), "")</f>
        <v/>
      </c>
      <c r="C15" s="3" t="str">
        <f t="shared" si="1"/>
        <v/>
      </c>
      <c r="D15" s="3" t="str">
        <f t="shared" si="2"/>
        <v/>
      </c>
      <c r="E15" s="3" t="str">
        <f t="shared" si="3"/>
        <v/>
      </c>
      <c r="F15" s="3" t="str">
        <f t="shared" si="4"/>
        <v/>
      </c>
      <c r="G15" s="3" t="str">
        <f t="shared" si="5"/>
        <v/>
      </c>
      <c r="H15" s="3" t="str">
        <f t="shared" si="6"/>
        <v/>
      </c>
      <c r="I15" s="8" t="str">
        <f t="shared" si="10"/>
        <v/>
      </c>
      <c r="J15" s="3" t="str">
        <f t="shared" si="7"/>
        <v/>
      </c>
      <c r="K15" s="3" t="str">
        <f t="shared" si="8"/>
        <v/>
      </c>
      <c r="L15" t="str">
        <f>IF(C15&lt;&gt;"",_xlfn.IFNA(VLOOKUP(C15,FG!$C:$R,16,FALSE),""),"")</f>
        <v/>
      </c>
    </row>
    <row r="16" spans="1:12" ht="15.6" thickTop="1" thickBot="1" x14ac:dyDescent="0.35">
      <c r="A16" t="str">
        <f t="shared" si="9"/>
        <v>RO015</v>
      </c>
      <c r="B16" s="4" t="str">
        <f>IFERROR(VLOOKUP($A16, DataInput!$D:$E, 2, FALSE), "")</f>
        <v/>
      </c>
      <c r="C16" s="3" t="str">
        <f t="shared" si="1"/>
        <v/>
      </c>
      <c r="D16" s="3" t="str">
        <f t="shared" si="2"/>
        <v/>
      </c>
      <c r="E16" s="3" t="str">
        <f t="shared" si="3"/>
        <v/>
      </c>
      <c r="F16" s="3" t="str">
        <f t="shared" si="4"/>
        <v/>
      </c>
      <c r="G16" s="3" t="str">
        <f t="shared" si="5"/>
        <v/>
      </c>
      <c r="H16" s="3" t="str">
        <f t="shared" si="6"/>
        <v/>
      </c>
      <c r="I16" s="8" t="str">
        <f t="shared" si="10"/>
        <v/>
      </c>
      <c r="J16" s="3" t="str">
        <f t="shared" si="7"/>
        <v/>
      </c>
      <c r="K16" s="3" t="str">
        <f t="shared" si="8"/>
        <v/>
      </c>
      <c r="L16" t="str">
        <f>IF(C16&lt;&gt;"",_xlfn.IFNA(VLOOKUP(C16,FG!$C:$R,16,FALSE),""),"")</f>
        <v/>
      </c>
    </row>
    <row r="17" spans="1:12" ht="15.6" thickTop="1" thickBot="1" x14ac:dyDescent="0.35">
      <c r="A17" t="str">
        <f t="shared" si="9"/>
        <v>RO016</v>
      </c>
      <c r="B17" s="4" t="str">
        <f>IFERROR(VLOOKUP($A17, DataInput!$D:$E, 2, FALSE), "")</f>
        <v/>
      </c>
      <c r="C17" s="3" t="str">
        <f t="shared" si="1"/>
        <v/>
      </c>
      <c r="D17" s="3" t="str">
        <f t="shared" si="2"/>
        <v/>
      </c>
      <c r="E17" s="3" t="str">
        <f t="shared" si="3"/>
        <v/>
      </c>
      <c r="F17" s="3" t="str">
        <f t="shared" si="4"/>
        <v/>
      </c>
      <c r="G17" s="3" t="str">
        <f t="shared" si="5"/>
        <v/>
      </c>
      <c r="H17" s="3" t="str">
        <f t="shared" si="6"/>
        <v/>
      </c>
      <c r="I17" s="8" t="str">
        <f t="shared" si="10"/>
        <v/>
      </c>
      <c r="J17" s="3" t="str">
        <f t="shared" si="7"/>
        <v/>
      </c>
      <c r="K17" s="3" t="str">
        <f t="shared" si="8"/>
        <v/>
      </c>
      <c r="L17" t="str">
        <f>IF(C17&lt;&gt;"",_xlfn.IFNA(VLOOKUP(C17,FG!$C:$R,16,FALSE),""),"")</f>
        <v/>
      </c>
    </row>
    <row r="18" spans="1:12" ht="15.6" thickTop="1" thickBot="1" x14ac:dyDescent="0.35">
      <c r="A18" t="str">
        <f t="shared" si="9"/>
        <v>RO017</v>
      </c>
      <c r="B18" s="4" t="str">
        <f>IFERROR(VLOOKUP($A18, DataInput!$D:$E, 2, FALSE), "")</f>
        <v/>
      </c>
      <c r="C18" s="3" t="str">
        <f t="shared" si="1"/>
        <v/>
      </c>
      <c r="D18" s="3" t="str">
        <f t="shared" si="2"/>
        <v/>
      </c>
      <c r="E18" s="3" t="str">
        <f t="shared" si="3"/>
        <v/>
      </c>
      <c r="F18" s="3" t="str">
        <f t="shared" si="4"/>
        <v/>
      </c>
      <c r="G18" s="3" t="str">
        <f t="shared" si="5"/>
        <v/>
      </c>
      <c r="H18" s="3" t="str">
        <f t="shared" si="6"/>
        <v/>
      </c>
      <c r="I18" s="8" t="str">
        <f t="shared" si="10"/>
        <v/>
      </c>
      <c r="J18" s="3" t="str">
        <f t="shared" si="7"/>
        <v/>
      </c>
      <c r="K18" s="3" t="str">
        <f t="shared" si="8"/>
        <v/>
      </c>
      <c r="L18" t="str">
        <f>IF(C18&lt;&gt;"",_xlfn.IFNA(VLOOKUP(C18,FG!$C:$R,16,FALSE),""),"")</f>
        <v/>
      </c>
    </row>
    <row r="19" spans="1:12" ht="15.6" thickTop="1" thickBot="1" x14ac:dyDescent="0.35">
      <c r="A19" t="str">
        <f t="shared" si="9"/>
        <v>RO018</v>
      </c>
      <c r="B19" s="4" t="str">
        <f>IFERROR(VLOOKUP($A19, DataInput!$D:$E, 2, FALSE), "")</f>
        <v/>
      </c>
      <c r="C19" s="3" t="str">
        <f t="shared" si="1"/>
        <v/>
      </c>
      <c r="D19" s="3" t="str">
        <f t="shared" si="2"/>
        <v/>
      </c>
      <c r="E19" s="3" t="str">
        <f t="shared" si="3"/>
        <v/>
      </c>
      <c r="F19" s="3" t="str">
        <f t="shared" si="4"/>
        <v/>
      </c>
      <c r="G19" s="3" t="str">
        <f t="shared" si="5"/>
        <v/>
      </c>
      <c r="H19" s="3" t="str">
        <f t="shared" si="6"/>
        <v/>
      </c>
      <c r="I19" s="8" t="str">
        <f t="shared" si="10"/>
        <v/>
      </c>
      <c r="J19" s="3" t="str">
        <f t="shared" si="7"/>
        <v/>
      </c>
      <c r="K19" s="3" t="str">
        <f t="shared" si="8"/>
        <v/>
      </c>
      <c r="L19" t="str">
        <f>IF(C19&lt;&gt;"",_xlfn.IFNA(VLOOKUP(C19,FG!$C:$R,16,FALSE),""),"")</f>
        <v/>
      </c>
    </row>
    <row r="20" spans="1:12" ht="15.6" thickTop="1" thickBot="1" x14ac:dyDescent="0.35">
      <c r="A20" t="str">
        <f t="shared" si="9"/>
        <v>RO019</v>
      </c>
      <c r="B20" s="4" t="str">
        <f>IFERROR(VLOOKUP($A20, DataInput!$D:$E, 2, FALSE), "")</f>
        <v/>
      </c>
      <c r="C20" s="3" t="str">
        <f t="shared" si="1"/>
        <v/>
      </c>
      <c r="D20" s="3" t="str">
        <f t="shared" si="2"/>
        <v/>
      </c>
      <c r="E20" s="3" t="str">
        <f t="shared" si="3"/>
        <v/>
      </c>
      <c r="F20" s="3" t="str">
        <f t="shared" si="4"/>
        <v/>
      </c>
      <c r="G20" s="3" t="str">
        <f t="shared" si="5"/>
        <v/>
      </c>
      <c r="H20" s="3" t="str">
        <f t="shared" si="6"/>
        <v/>
      </c>
      <c r="I20" s="8" t="str">
        <f t="shared" si="10"/>
        <v/>
      </c>
      <c r="J20" s="3" t="str">
        <f t="shared" si="7"/>
        <v/>
      </c>
      <c r="K20" s="3" t="str">
        <f t="shared" si="8"/>
        <v/>
      </c>
      <c r="L20" t="str">
        <f>IF(C20&lt;&gt;"",_xlfn.IFNA(VLOOKUP(C20,FG!$C:$R,16,FALSE),""),"")</f>
        <v/>
      </c>
    </row>
    <row r="21" spans="1:12" ht="15.6" thickTop="1" thickBot="1" x14ac:dyDescent="0.35">
      <c r="A21" t="str">
        <f t="shared" si="9"/>
        <v>RO020</v>
      </c>
      <c r="B21" s="4" t="str">
        <f>IFERROR(VLOOKUP($A21, DataInput!$D:$E, 2, FALSE), "")</f>
        <v/>
      </c>
      <c r="C21" s="3" t="str">
        <f t="shared" si="1"/>
        <v/>
      </c>
      <c r="D21" s="3" t="str">
        <f t="shared" si="2"/>
        <v/>
      </c>
      <c r="E21" s="3" t="str">
        <f t="shared" si="3"/>
        <v/>
      </c>
      <c r="F21" s="3" t="str">
        <f t="shared" si="4"/>
        <v/>
      </c>
      <c r="G21" s="3" t="str">
        <f t="shared" si="5"/>
        <v/>
      </c>
      <c r="H21" s="3" t="str">
        <f t="shared" si="6"/>
        <v/>
      </c>
      <c r="I21" s="8" t="str">
        <f t="shared" si="10"/>
        <v/>
      </c>
      <c r="J21" s="3" t="str">
        <f t="shared" si="7"/>
        <v/>
      </c>
      <c r="K21" s="3" t="str">
        <f t="shared" si="8"/>
        <v/>
      </c>
      <c r="L21" t="str">
        <f>IF(C21&lt;&gt;"",_xlfn.IFNA(VLOOKUP(C21,FG!$C:$R,16,FALSE),""),"")</f>
        <v/>
      </c>
    </row>
    <row r="22" spans="1:12" ht="15.6" thickTop="1" thickBot="1" x14ac:dyDescent="0.35">
      <c r="A22" t="str">
        <f t="shared" si="9"/>
        <v>RO021</v>
      </c>
      <c r="B22" s="4" t="str">
        <f>IFERROR(VLOOKUP($A22, DataInput!$D:$E, 2, FALSE), "")</f>
        <v/>
      </c>
      <c r="C22" s="3" t="str">
        <f t="shared" si="1"/>
        <v/>
      </c>
      <c r="D22" s="3" t="str">
        <f t="shared" si="2"/>
        <v/>
      </c>
      <c r="E22" s="3" t="str">
        <f t="shared" si="3"/>
        <v/>
      </c>
      <c r="F22" s="3" t="str">
        <f t="shared" si="4"/>
        <v/>
      </c>
      <c r="G22" s="3" t="str">
        <f t="shared" si="5"/>
        <v/>
      </c>
      <c r="H22" s="3" t="str">
        <f t="shared" si="6"/>
        <v/>
      </c>
      <c r="I22" s="8" t="str">
        <f t="shared" si="10"/>
        <v/>
      </c>
      <c r="J22" s="3" t="str">
        <f t="shared" si="7"/>
        <v/>
      </c>
      <c r="K22" s="3" t="str">
        <f t="shared" si="8"/>
        <v/>
      </c>
      <c r="L22" t="str">
        <f>IF(C22&lt;&gt;"",_xlfn.IFNA(VLOOKUP(C22,FG!$C:$R,16,FALSE),""),"")</f>
        <v/>
      </c>
    </row>
    <row r="23" spans="1:12" ht="15.6" thickTop="1" thickBot="1" x14ac:dyDescent="0.35">
      <c r="A23" t="str">
        <f t="shared" si="9"/>
        <v>RO022</v>
      </c>
      <c r="B23" s="4" t="str">
        <f>IFERROR(VLOOKUP($A23, DataInput!$D:$E, 2, FALSE), "")</f>
        <v/>
      </c>
      <c r="C23" s="3" t="str">
        <f t="shared" si="1"/>
        <v/>
      </c>
      <c r="D23" s="3" t="str">
        <f t="shared" si="2"/>
        <v/>
      </c>
      <c r="E23" s="3" t="str">
        <f t="shared" si="3"/>
        <v/>
      </c>
      <c r="F23" s="3" t="str">
        <f t="shared" si="4"/>
        <v/>
      </c>
      <c r="G23" s="3" t="str">
        <f t="shared" si="5"/>
        <v/>
      </c>
      <c r="H23" s="3" t="str">
        <f t="shared" si="6"/>
        <v/>
      </c>
      <c r="I23" s="8" t="str">
        <f t="shared" si="10"/>
        <v/>
      </c>
      <c r="J23" s="3" t="str">
        <f t="shared" si="7"/>
        <v/>
      </c>
      <c r="K23" s="3" t="str">
        <f t="shared" si="8"/>
        <v/>
      </c>
      <c r="L23" t="str">
        <f>IF(C23&lt;&gt;"",_xlfn.IFNA(VLOOKUP(C23,FG!$C:$R,16,FALSE),""),"")</f>
        <v/>
      </c>
    </row>
    <row r="24" spans="1:12" ht="15.6" thickTop="1" thickBot="1" x14ac:dyDescent="0.35">
      <c r="A24" t="str">
        <f t="shared" si="9"/>
        <v>RO023</v>
      </c>
      <c r="B24" s="4" t="str">
        <f>IFERROR(VLOOKUP($A24, DataInput!$D:$E, 2, FALSE), "")</f>
        <v/>
      </c>
      <c r="C24" s="3" t="str">
        <f t="shared" si="1"/>
        <v/>
      </c>
      <c r="D24" s="3" t="str">
        <f t="shared" si="2"/>
        <v/>
      </c>
      <c r="E24" s="3" t="str">
        <f t="shared" si="3"/>
        <v/>
      </c>
      <c r="F24" s="3" t="str">
        <f t="shared" si="4"/>
        <v/>
      </c>
      <c r="G24" s="3" t="str">
        <f t="shared" si="5"/>
        <v/>
      </c>
      <c r="H24" s="3" t="str">
        <f t="shared" si="6"/>
        <v/>
      </c>
      <c r="I24" s="8" t="str">
        <f t="shared" si="10"/>
        <v/>
      </c>
      <c r="J24" s="3" t="str">
        <f t="shared" si="7"/>
        <v/>
      </c>
      <c r="K24" s="3" t="str">
        <f t="shared" si="8"/>
        <v/>
      </c>
      <c r="L24" t="str">
        <f>IF(C24&lt;&gt;"",_xlfn.IFNA(VLOOKUP(C24,FG!$C:$R,16,FALSE),""),"")</f>
        <v/>
      </c>
    </row>
    <row r="25" spans="1:12" ht="15.6" thickTop="1" thickBot="1" x14ac:dyDescent="0.35">
      <c r="A25" t="str">
        <f t="shared" si="9"/>
        <v>RO024</v>
      </c>
      <c r="B25" s="4" t="str">
        <f>IFERROR(VLOOKUP($A25, DataInput!$D:$E, 2, FALSE), "")</f>
        <v/>
      </c>
      <c r="C25" s="3" t="str">
        <f t="shared" si="1"/>
        <v/>
      </c>
      <c r="D25" s="3" t="str">
        <f t="shared" si="2"/>
        <v/>
      </c>
      <c r="E25" s="3" t="str">
        <f t="shared" si="3"/>
        <v/>
      </c>
      <c r="F25" s="3" t="str">
        <f t="shared" si="4"/>
        <v/>
      </c>
      <c r="G25" s="3" t="str">
        <f t="shared" si="5"/>
        <v/>
      </c>
      <c r="H25" s="3" t="str">
        <f t="shared" si="6"/>
        <v/>
      </c>
      <c r="I25" s="8" t="str">
        <f t="shared" si="10"/>
        <v/>
      </c>
      <c r="J25" s="3" t="str">
        <f t="shared" si="7"/>
        <v/>
      </c>
      <c r="K25" s="3" t="str">
        <f t="shared" si="8"/>
        <v/>
      </c>
      <c r="L25" t="str">
        <f>IF(C25&lt;&gt;"",_xlfn.IFNA(VLOOKUP(C25,FG!$C:$R,16,FALSE),""),"")</f>
        <v/>
      </c>
    </row>
    <row r="26" spans="1:12" ht="15.6" thickTop="1" thickBot="1" x14ac:dyDescent="0.35">
      <c r="A26" t="str">
        <f t="shared" si="9"/>
        <v>RO025</v>
      </c>
      <c r="B26" s="4" t="str">
        <f>IFERROR(VLOOKUP($A26, DataInput!$D:$E, 2, FALSE), "")</f>
        <v/>
      </c>
      <c r="C26" s="3" t="str">
        <f t="shared" si="1"/>
        <v/>
      </c>
      <c r="D26" s="3" t="str">
        <f t="shared" si="2"/>
        <v/>
      </c>
      <c r="E26" s="3" t="str">
        <f t="shared" si="3"/>
        <v/>
      </c>
      <c r="F26" s="3" t="str">
        <f t="shared" si="4"/>
        <v/>
      </c>
      <c r="G26" s="3" t="str">
        <f t="shared" si="5"/>
        <v/>
      </c>
      <c r="H26" s="3" t="str">
        <f t="shared" si="6"/>
        <v/>
      </c>
      <c r="I26" s="8" t="str">
        <f t="shared" si="10"/>
        <v/>
      </c>
      <c r="J26" s="3" t="str">
        <f t="shared" si="7"/>
        <v/>
      </c>
      <c r="K26" s="3" t="str">
        <f t="shared" si="8"/>
        <v/>
      </c>
      <c r="L26" t="str">
        <f>IF(C26&lt;&gt;"",_xlfn.IFNA(VLOOKUP(C26,FG!$C:$R,16,FALSE),""),"")</f>
        <v/>
      </c>
    </row>
    <row r="27" spans="1:12" ht="15.6" thickTop="1" thickBot="1" x14ac:dyDescent="0.35">
      <c r="A27" t="str">
        <f t="shared" si="9"/>
        <v>RO026</v>
      </c>
      <c r="B27" s="4" t="str">
        <f>IFERROR(VLOOKUP($A27, DataInput!$D:$E, 2, FALSE), "")</f>
        <v/>
      </c>
      <c r="C27" s="3" t="str">
        <f t="shared" si="1"/>
        <v/>
      </c>
      <c r="D27" s="3" t="str">
        <f t="shared" si="2"/>
        <v/>
      </c>
      <c r="E27" s="3" t="str">
        <f t="shared" si="3"/>
        <v/>
      </c>
      <c r="F27" s="3" t="str">
        <f t="shared" si="4"/>
        <v/>
      </c>
      <c r="G27" s="3" t="str">
        <f t="shared" si="5"/>
        <v/>
      </c>
      <c r="H27" s="3" t="str">
        <f t="shared" si="6"/>
        <v/>
      </c>
      <c r="I27" s="8" t="str">
        <f t="shared" si="10"/>
        <v/>
      </c>
      <c r="J27" s="3" t="str">
        <f t="shared" si="7"/>
        <v/>
      </c>
      <c r="K27" s="3" t="str">
        <f t="shared" si="8"/>
        <v/>
      </c>
      <c r="L27" t="str">
        <f>IF(C27&lt;&gt;"",_xlfn.IFNA(VLOOKUP(C27,FG!$C:$R,16,FALSE),""),"")</f>
        <v/>
      </c>
    </row>
    <row r="28" spans="1:12" ht="15.6" thickTop="1" thickBot="1" x14ac:dyDescent="0.35">
      <c r="A28" t="str">
        <f t="shared" si="9"/>
        <v>RO027</v>
      </c>
      <c r="B28" s="4" t="str">
        <f>IFERROR(VLOOKUP($A28, DataInput!$D:$E, 2, FALSE), "")</f>
        <v/>
      </c>
      <c r="C28" s="3" t="str">
        <f t="shared" si="1"/>
        <v/>
      </c>
      <c r="D28" s="3" t="str">
        <f t="shared" si="2"/>
        <v/>
      </c>
      <c r="E28" s="3" t="str">
        <f t="shared" si="3"/>
        <v/>
      </c>
      <c r="F28" s="3" t="str">
        <f t="shared" si="4"/>
        <v/>
      </c>
      <c r="G28" s="3" t="str">
        <f t="shared" si="5"/>
        <v/>
      </c>
      <c r="H28" s="3" t="str">
        <f t="shared" si="6"/>
        <v/>
      </c>
      <c r="I28" s="8" t="str">
        <f t="shared" si="10"/>
        <v/>
      </c>
      <c r="J28" s="3" t="str">
        <f t="shared" si="7"/>
        <v/>
      </c>
      <c r="K28" s="3" t="str">
        <f t="shared" si="8"/>
        <v/>
      </c>
      <c r="L28" t="str">
        <f>IF(C28&lt;&gt;"",_xlfn.IFNA(VLOOKUP(C28,FG!$C:$R,16,FALSE),""),"")</f>
        <v/>
      </c>
    </row>
    <row r="29" spans="1:12" ht="15.6" thickTop="1" thickBot="1" x14ac:dyDescent="0.35">
      <c r="A29" t="str">
        <f t="shared" si="9"/>
        <v>RO028</v>
      </c>
      <c r="B29" s="4" t="str">
        <f>IFERROR(VLOOKUP($A29, DataInput!$D:$E, 2, FALSE), "")</f>
        <v/>
      </c>
      <c r="C29" s="3" t="str">
        <f t="shared" si="1"/>
        <v/>
      </c>
      <c r="D29" s="3" t="str">
        <f t="shared" si="2"/>
        <v/>
      </c>
      <c r="E29" s="3" t="str">
        <f t="shared" si="3"/>
        <v/>
      </c>
      <c r="F29" s="3" t="str">
        <f t="shared" si="4"/>
        <v/>
      </c>
      <c r="G29" s="3" t="str">
        <f t="shared" si="5"/>
        <v/>
      </c>
      <c r="H29" s="3" t="str">
        <f t="shared" si="6"/>
        <v/>
      </c>
      <c r="I29" s="8" t="str">
        <f t="shared" si="10"/>
        <v/>
      </c>
      <c r="J29" s="3" t="str">
        <f t="shared" si="7"/>
        <v/>
      </c>
      <c r="K29" s="3" t="str">
        <f t="shared" si="8"/>
        <v/>
      </c>
      <c r="L29" t="str">
        <f>IF(C29&lt;&gt;"",_xlfn.IFNA(VLOOKUP(C29,FG!$C:$R,16,FALSE),""),"")</f>
        <v/>
      </c>
    </row>
    <row r="30" spans="1:12" ht="15.6" thickTop="1" thickBot="1" x14ac:dyDescent="0.35">
      <c r="A30" t="str">
        <f t="shared" si="9"/>
        <v>RO029</v>
      </c>
      <c r="B30" s="4" t="str">
        <f>IFERROR(VLOOKUP($A30, DataInput!$D:$E, 2, FALSE), "")</f>
        <v/>
      </c>
      <c r="C30" s="3" t="str">
        <f t="shared" si="1"/>
        <v/>
      </c>
      <c r="D30" s="3" t="str">
        <f t="shared" si="2"/>
        <v/>
      </c>
      <c r="E30" s="3" t="str">
        <f t="shared" si="3"/>
        <v/>
      </c>
      <c r="F30" s="3" t="str">
        <f t="shared" si="4"/>
        <v/>
      </c>
      <c r="G30" s="3" t="str">
        <f t="shared" si="5"/>
        <v/>
      </c>
      <c r="H30" s="3" t="str">
        <f t="shared" si="6"/>
        <v/>
      </c>
      <c r="I30" s="8" t="str">
        <f t="shared" si="10"/>
        <v/>
      </c>
      <c r="J30" s="3" t="str">
        <f t="shared" si="7"/>
        <v/>
      </c>
      <c r="K30" s="3" t="str">
        <f t="shared" si="8"/>
        <v/>
      </c>
      <c r="L30" t="str">
        <f>IF(C30&lt;&gt;"",_xlfn.IFNA(VLOOKUP(C30,FG!$C:$R,16,FALSE),""),"")</f>
        <v/>
      </c>
    </row>
    <row r="31" spans="1:12" ht="15.6" thickTop="1" thickBot="1" x14ac:dyDescent="0.35">
      <c r="A31" t="str">
        <f t="shared" si="9"/>
        <v>RO030</v>
      </c>
      <c r="B31" s="4" t="str">
        <f>IFERROR(VLOOKUP($A31, DataInput!$D:$E, 2, FALSE), "")</f>
        <v/>
      </c>
      <c r="C31" s="3" t="str">
        <f t="shared" si="1"/>
        <v/>
      </c>
      <c r="D31" s="3" t="str">
        <f t="shared" si="2"/>
        <v/>
      </c>
      <c r="E31" s="3" t="str">
        <f t="shared" si="3"/>
        <v/>
      </c>
      <c r="F31" s="3" t="str">
        <f t="shared" si="4"/>
        <v/>
      </c>
      <c r="G31" s="3" t="str">
        <f t="shared" si="5"/>
        <v/>
      </c>
      <c r="H31" s="3" t="str">
        <f t="shared" si="6"/>
        <v/>
      </c>
      <c r="I31" s="8" t="str">
        <f t="shared" si="10"/>
        <v/>
      </c>
      <c r="J31" s="3" t="str">
        <f t="shared" si="7"/>
        <v/>
      </c>
      <c r="K31" s="3" t="str">
        <f t="shared" si="8"/>
        <v/>
      </c>
      <c r="L31" t="str">
        <f>IF(C31&lt;&gt;"",_xlfn.IFNA(VLOOKUP(C31,FG!$C:$R,16,FALSE),""),"")</f>
        <v/>
      </c>
    </row>
    <row r="32" spans="1:12" ht="15.6" thickTop="1" thickBot="1" x14ac:dyDescent="0.35">
      <c r="A32" t="str">
        <f t="shared" si="9"/>
        <v>RO031</v>
      </c>
      <c r="B32" s="4" t="str">
        <f>IFERROR(VLOOKUP($A32, DataInput!$D:$E, 2, FALSE), "")</f>
        <v/>
      </c>
      <c r="C32" s="3" t="str">
        <f t="shared" si="1"/>
        <v/>
      </c>
      <c r="D32" s="3" t="str">
        <f t="shared" si="2"/>
        <v/>
      </c>
      <c r="E32" s="3" t="str">
        <f t="shared" si="3"/>
        <v/>
      </c>
      <c r="F32" s="3" t="str">
        <f t="shared" si="4"/>
        <v/>
      </c>
      <c r="G32" s="3" t="str">
        <f t="shared" si="5"/>
        <v/>
      </c>
      <c r="H32" s="3" t="str">
        <f t="shared" si="6"/>
        <v/>
      </c>
      <c r="I32" s="8" t="str">
        <f t="shared" si="10"/>
        <v/>
      </c>
      <c r="J32" s="3" t="str">
        <f t="shared" si="7"/>
        <v/>
      </c>
      <c r="K32" s="3" t="str">
        <f t="shared" si="8"/>
        <v/>
      </c>
      <c r="L32" t="str">
        <f>IF(C32&lt;&gt;"",_xlfn.IFNA(VLOOKUP(C32,FG!$C:$R,16,FALSE),""),"")</f>
        <v/>
      </c>
    </row>
    <row r="33" spans="1:12" ht="15.6" thickTop="1" thickBot="1" x14ac:dyDescent="0.35">
      <c r="A33" t="str">
        <f t="shared" si="9"/>
        <v>RO032</v>
      </c>
      <c r="B33" s="4" t="str">
        <f>IFERROR(VLOOKUP($A33, DataInput!$D:$E, 2, FALSE), "")</f>
        <v/>
      </c>
      <c r="C33" s="3" t="str">
        <f t="shared" si="1"/>
        <v/>
      </c>
      <c r="D33" s="3" t="str">
        <f t="shared" si="2"/>
        <v/>
      </c>
      <c r="E33" s="3" t="str">
        <f t="shared" si="3"/>
        <v/>
      </c>
      <c r="F33" s="3" t="str">
        <f t="shared" si="4"/>
        <v/>
      </c>
      <c r="G33" s="3" t="str">
        <f t="shared" si="5"/>
        <v/>
      </c>
      <c r="H33" s="3" t="str">
        <f t="shared" si="6"/>
        <v/>
      </c>
      <c r="I33" s="8" t="str">
        <f t="shared" si="10"/>
        <v/>
      </c>
      <c r="J33" s="3" t="str">
        <f t="shared" si="7"/>
        <v/>
      </c>
      <c r="K33" s="3" t="str">
        <f t="shared" si="8"/>
        <v/>
      </c>
      <c r="L33" t="str">
        <f>IF(C33&lt;&gt;"",_xlfn.IFNA(VLOOKUP(C33,FG!$C:$R,16,FALSE),""),"")</f>
        <v/>
      </c>
    </row>
    <row r="34" spans="1:12" ht="15.6" thickTop="1" thickBot="1" x14ac:dyDescent="0.35">
      <c r="A34" t="str">
        <f t="shared" si="9"/>
        <v>RO033</v>
      </c>
      <c r="B34" s="4" t="str">
        <f>IFERROR(VLOOKUP($A34, DataInput!$D:$E, 2, FALSE), "")</f>
        <v/>
      </c>
      <c r="C34" s="3" t="str">
        <f t="shared" si="1"/>
        <v/>
      </c>
      <c r="D34" s="3" t="str">
        <f t="shared" si="2"/>
        <v/>
      </c>
      <c r="E34" s="3" t="str">
        <f t="shared" si="3"/>
        <v/>
      </c>
      <c r="F34" s="3" t="str">
        <f t="shared" si="4"/>
        <v/>
      </c>
      <c r="G34" s="3" t="str">
        <f t="shared" si="5"/>
        <v/>
      </c>
      <c r="H34" s="3" t="str">
        <f t="shared" si="6"/>
        <v/>
      </c>
      <c r="I34" s="8" t="str">
        <f t="shared" si="10"/>
        <v/>
      </c>
      <c r="J34" s="3" t="str">
        <f t="shared" si="7"/>
        <v/>
      </c>
      <c r="K34" s="3" t="str">
        <f t="shared" si="8"/>
        <v/>
      </c>
      <c r="L34" t="str">
        <f>IF(C34&lt;&gt;"",_xlfn.IFNA(VLOOKUP(C34,FG!$C:$R,16,FALSE),""),"")</f>
        <v/>
      </c>
    </row>
    <row r="35" spans="1:12" ht="15.6" thickTop="1" thickBot="1" x14ac:dyDescent="0.35">
      <c r="A35" t="str">
        <f t="shared" si="9"/>
        <v>RO034</v>
      </c>
      <c r="B35" s="4" t="str">
        <f>IFERROR(VLOOKUP($A35, DataInput!$D:$E, 2, FALSE), "")</f>
        <v/>
      </c>
      <c r="C35" s="3" t="str">
        <f t="shared" si="1"/>
        <v/>
      </c>
      <c r="D35" s="3" t="str">
        <f t="shared" si="2"/>
        <v/>
      </c>
      <c r="E35" s="3" t="str">
        <f t="shared" si="3"/>
        <v/>
      </c>
      <c r="F35" s="3" t="str">
        <f t="shared" si="4"/>
        <v/>
      </c>
      <c r="G35" s="3" t="str">
        <f t="shared" si="5"/>
        <v/>
      </c>
      <c r="H35" s="3" t="str">
        <f t="shared" si="6"/>
        <v/>
      </c>
      <c r="I35" s="8" t="str">
        <f t="shared" si="10"/>
        <v/>
      </c>
      <c r="J35" s="3" t="str">
        <f t="shared" si="7"/>
        <v/>
      </c>
      <c r="K35" s="3" t="str">
        <f t="shared" si="8"/>
        <v/>
      </c>
      <c r="L35" t="str">
        <f>IF(C35&lt;&gt;"",_xlfn.IFNA(VLOOKUP(C35,FG!$C:$R,16,FALSE),""),"")</f>
        <v/>
      </c>
    </row>
    <row r="36" spans="1:12" ht="15.6" thickTop="1" thickBot="1" x14ac:dyDescent="0.35">
      <c r="A36" t="str">
        <f t="shared" si="9"/>
        <v>RO035</v>
      </c>
      <c r="B36" s="4" t="str">
        <f>IFERROR(VLOOKUP($A36, DataInput!$D:$E, 2, FALSE), "")</f>
        <v/>
      </c>
      <c r="C36" s="3" t="str">
        <f t="shared" si="1"/>
        <v/>
      </c>
      <c r="D36" s="3" t="str">
        <f t="shared" si="2"/>
        <v/>
      </c>
      <c r="E36" s="3" t="str">
        <f t="shared" si="3"/>
        <v/>
      </c>
      <c r="F36" s="3" t="str">
        <f t="shared" si="4"/>
        <v/>
      </c>
      <c r="G36" s="3" t="str">
        <f t="shared" si="5"/>
        <v/>
      </c>
      <c r="H36" s="3" t="str">
        <f t="shared" si="6"/>
        <v/>
      </c>
      <c r="I36" s="8" t="str">
        <f t="shared" si="10"/>
        <v/>
      </c>
      <c r="J36" s="3" t="str">
        <f t="shared" si="7"/>
        <v/>
      </c>
      <c r="K36" s="3" t="str">
        <f t="shared" si="8"/>
        <v/>
      </c>
      <c r="L36" t="str">
        <f>IF(C36&lt;&gt;"",_xlfn.IFNA(VLOOKUP(C36,FG!$C:$R,16,FALSE),""),"")</f>
        <v/>
      </c>
    </row>
    <row r="37" spans="1:12" ht="15.6" thickTop="1" thickBot="1" x14ac:dyDescent="0.35">
      <c r="A37" t="str">
        <f t="shared" si="9"/>
        <v>RO036</v>
      </c>
      <c r="B37" s="4" t="str">
        <f>IFERROR(VLOOKUP($A37, DataInput!$D:$E, 2, FALSE), "")</f>
        <v/>
      </c>
      <c r="C37" s="3" t="str">
        <f t="shared" si="1"/>
        <v/>
      </c>
      <c r="D37" s="3" t="str">
        <f t="shared" si="2"/>
        <v/>
      </c>
      <c r="E37" s="3" t="str">
        <f t="shared" si="3"/>
        <v/>
      </c>
      <c r="F37" s="3" t="str">
        <f t="shared" si="4"/>
        <v/>
      </c>
      <c r="G37" s="3" t="str">
        <f t="shared" si="5"/>
        <v/>
      </c>
      <c r="H37" s="3" t="str">
        <f t="shared" si="6"/>
        <v/>
      </c>
      <c r="I37" s="8" t="str">
        <f t="shared" si="10"/>
        <v/>
      </c>
      <c r="J37" s="3" t="str">
        <f t="shared" si="7"/>
        <v/>
      </c>
      <c r="K37" s="3" t="str">
        <f t="shared" si="8"/>
        <v/>
      </c>
      <c r="L37" t="str">
        <f>IF(C37&lt;&gt;"",_xlfn.IFNA(VLOOKUP(C37,FG!$C:$R,16,FALSE),""),"")</f>
        <v/>
      </c>
    </row>
    <row r="38" spans="1:12" ht="15.6" thickTop="1" thickBot="1" x14ac:dyDescent="0.35">
      <c r="A38" t="str">
        <f t="shared" si="9"/>
        <v>RO037</v>
      </c>
      <c r="B38" s="4" t="str">
        <f>IFERROR(VLOOKUP($A38, DataInput!$D:$E, 2, FALSE), "")</f>
        <v/>
      </c>
      <c r="C38" s="3" t="str">
        <f t="shared" si="1"/>
        <v/>
      </c>
      <c r="D38" s="3" t="str">
        <f t="shared" si="2"/>
        <v/>
      </c>
      <c r="E38" s="3" t="str">
        <f t="shared" si="3"/>
        <v/>
      </c>
      <c r="F38" s="3" t="str">
        <f t="shared" si="4"/>
        <v/>
      </c>
      <c r="G38" s="3" t="str">
        <f t="shared" si="5"/>
        <v/>
      </c>
      <c r="H38" s="3" t="str">
        <f t="shared" si="6"/>
        <v/>
      </c>
      <c r="I38" s="8" t="str">
        <f t="shared" si="10"/>
        <v/>
      </c>
      <c r="J38" s="3" t="str">
        <f t="shared" si="7"/>
        <v/>
      </c>
      <c r="K38" s="3" t="str">
        <f t="shared" si="8"/>
        <v/>
      </c>
      <c r="L38" t="str">
        <f>IF(C38&lt;&gt;"",_xlfn.IFNA(VLOOKUP(C38,FG!$C:$R,16,FALSE),""),"")</f>
        <v/>
      </c>
    </row>
    <row r="39" spans="1:12" ht="15.6" thickTop="1" thickBot="1" x14ac:dyDescent="0.35">
      <c r="A39" t="str">
        <f t="shared" si="9"/>
        <v>RO038</v>
      </c>
      <c r="B39" s="4" t="str">
        <f>IFERROR(VLOOKUP($A39, DataInput!$D:$E, 2, FALSE), "")</f>
        <v/>
      </c>
      <c r="C39" s="3" t="str">
        <f t="shared" si="1"/>
        <v/>
      </c>
      <c r="D39" s="3" t="str">
        <f t="shared" si="2"/>
        <v/>
      </c>
      <c r="E39" s="3" t="str">
        <f t="shared" si="3"/>
        <v/>
      </c>
      <c r="F39" s="3" t="str">
        <f t="shared" si="4"/>
        <v/>
      </c>
      <c r="G39" s="3" t="str">
        <f t="shared" si="5"/>
        <v/>
      </c>
      <c r="H39" s="3" t="str">
        <f t="shared" si="6"/>
        <v/>
      </c>
      <c r="I39" s="8" t="str">
        <f t="shared" si="10"/>
        <v/>
      </c>
      <c r="J39" s="3" t="str">
        <f t="shared" si="7"/>
        <v/>
      </c>
      <c r="K39" s="3" t="str">
        <f t="shared" si="8"/>
        <v/>
      </c>
      <c r="L39" t="str">
        <f>IF(C39&lt;&gt;"",_xlfn.IFNA(VLOOKUP(C39,FG!$C:$R,16,FALSE),""),"")</f>
        <v/>
      </c>
    </row>
    <row r="40" spans="1:12" ht="15.6" thickTop="1" thickBot="1" x14ac:dyDescent="0.35">
      <c r="A40" t="str">
        <f t="shared" si="9"/>
        <v>RO039</v>
      </c>
      <c r="B40" s="4" t="str">
        <f>IFERROR(VLOOKUP($A40, DataInput!$D:$E, 2, FALSE), "")</f>
        <v/>
      </c>
      <c r="C40" s="3" t="str">
        <f t="shared" si="1"/>
        <v/>
      </c>
      <c r="D40" s="3" t="str">
        <f t="shared" si="2"/>
        <v/>
      </c>
      <c r="E40" s="3" t="str">
        <f t="shared" si="3"/>
        <v/>
      </c>
      <c r="F40" s="3" t="str">
        <f t="shared" si="4"/>
        <v/>
      </c>
      <c r="G40" s="3" t="str">
        <f t="shared" si="5"/>
        <v/>
      </c>
      <c r="H40" s="3" t="str">
        <f t="shared" si="6"/>
        <v/>
      </c>
      <c r="I40" s="8" t="str">
        <f t="shared" si="10"/>
        <v/>
      </c>
      <c r="J40" s="3" t="str">
        <f t="shared" si="7"/>
        <v/>
      </c>
      <c r="K40" s="3" t="str">
        <f t="shared" si="8"/>
        <v/>
      </c>
      <c r="L40" t="str">
        <f>IF(C40&lt;&gt;"",_xlfn.IFNA(VLOOKUP(C40,FG!$C:$R,16,FALSE),""),"")</f>
        <v/>
      </c>
    </row>
    <row r="41" spans="1:12" ht="15.6" thickTop="1" thickBot="1" x14ac:dyDescent="0.35">
      <c r="A41" t="str">
        <f t="shared" si="9"/>
        <v>RO040</v>
      </c>
      <c r="B41" s="4" t="str">
        <f>IFERROR(VLOOKUP($A41, DataInput!$D:$E, 2, FALSE), "")</f>
        <v/>
      </c>
      <c r="C41" s="3" t="str">
        <f t="shared" si="1"/>
        <v/>
      </c>
      <c r="D41" s="3" t="str">
        <f t="shared" si="2"/>
        <v/>
      </c>
      <c r="E41" s="3" t="str">
        <f t="shared" si="3"/>
        <v/>
      </c>
      <c r="F41" s="3" t="str">
        <f t="shared" si="4"/>
        <v/>
      </c>
      <c r="G41" s="3" t="str">
        <f t="shared" si="5"/>
        <v/>
      </c>
      <c r="H41" s="3" t="str">
        <f t="shared" si="6"/>
        <v/>
      </c>
      <c r="I41" s="8" t="str">
        <f t="shared" si="10"/>
        <v/>
      </c>
      <c r="J41" s="3" t="str">
        <f t="shared" si="7"/>
        <v/>
      </c>
      <c r="K41" s="3" t="str">
        <f t="shared" si="8"/>
        <v/>
      </c>
      <c r="L41" t="str">
        <f>IF(C41&lt;&gt;"",_xlfn.IFNA(VLOOKUP(C41,FG!$C:$R,16,FALSE),""),"")</f>
        <v/>
      </c>
    </row>
    <row r="42" spans="1:12" ht="15.6" thickTop="1" thickBot="1" x14ac:dyDescent="0.35">
      <c r="A42" t="str">
        <f t="shared" si="9"/>
        <v>RO041</v>
      </c>
      <c r="B42" s="4" t="str">
        <f>IFERROR(VLOOKUP($A42, DataInput!$D:$E, 2, FALSE), "")</f>
        <v/>
      </c>
      <c r="C42" s="3" t="str">
        <f t="shared" si="1"/>
        <v/>
      </c>
      <c r="D42" s="3" t="str">
        <f t="shared" si="2"/>
        <v/>
      </c>
      <c r="E42" s="3" t="str">
        <f t="shared" si="3"/>
        <v/>
      </c>
      <c r="F42" s="3" t="str">
        <f t="shared" si="4"/>
        <v/>
      </c>
      <c r="G42" s="3" t="str">
        <f t="shared" si="5"/>
        <v/>
      </c>
      <c r="H42" s="3" t="str">
        <f t="shared" si="6"/>
        <v/>
      </c>
      <c r="I42" s="8" t="str">
        <f t="shared" si="10"/>
        <v/>
      </c>
      <c r="J42" s="3" t="str">
        <f t="shared" si="7"/>
        <v/>
      </c>
      <c r="K42" s="3" t="str">
        <f t="shared" si="8"/>
        <v/>
      </c>
      <c r="L42" t="str">
        <f>IF(C42&lt;&gt;"",_xlfn.IFNA(VLOOKUP(C42,FG!$C:$R,16,FALSE),""),"")</f>
        <v/>
      </c>
    </row>
    <row r="43" spans="1:12" ht="15.6" thickTop="1" thickBot="1" x14ac:dyDescent="0.35">
      <c r="A43" t="str">
        <f t="shared" si="9"/>
        <v>RO042</v>
      </c>
      <c r="B43" s="4" t="str">
        <f>IFERROR(VLOOKUP($A43, DataInput!$D:$E, 2, FALSE), "")</f>
        <v/>
      </c>
      <c r="C43" s="3" t="str">
        <f t="shared" si="1"/>
        <v/>
      </c>
      <c r="D43" s="3" t="str">
        <f t="shared" si="2"/>
        <v/>
      </c>
      <c r="E43" s="3" t="str">
        <f t="shared" si="3"/>
        <v/>
      </c>
      <c r="F43" s="3" t="str">
        <f t="shared" si="4"/>
        <v/>
      </c>
      <c r="G43" s="3" t="str">
        <f t="shared" si="5"/>
        <v/>
      </c>
      <c r="H43" s="3" t="str">
        <f t="shared" si="6"/>
        <v/>
      </c>
      <c r="I43" s="8" t="str">
        <f t="shared" si="10"/>
        <v/>
      </c>
      <c r="J43" s="3" t="str">
        <f t="shared" si="7"/>
        <v/>
      </c>
      <c r="K43" s="3" t="str">
        <f t="shared" si="8"/>
        <v/>
      </c>
      <c r="L43" t="str">
        <f>IF(C43&lt;&gt;"",_xlfn.IFNA(VLOOKUP(C43,FG!$C:$R,16,FALSE),""),"")</f>
        <v/>
      </c>
    </row>
    <row r="44" spans="1:12" ht="15.6" thickTop="1" thickBot="1" x14ac:dyDescent="0.35">
      <c r="A44" t="str">
        <f t="shared" si="9"/>
        <v>RO043</v>
      </c>
      <c r="B44" s="4" t="str">
        <f>IFERROR(VLOOKUP($A44, DataInput!$D:$E, 2, FALSE), "")</f>
        <v/>
      </c>
      <c r="C44" s="3" t="str">
        <f t="shared" si="1"/>
        <v/>
      </c>
      <c r="D44" s="3" t="str">
        <f t="shared" si="2"/>
        <v/>
      </c>
      <c r="E44" s="3" t="str">
        <f t="shared" si="3"/>
        <v/>
      </c>
      <c r="F44" s="3" t="str">
        <f t="shared" si="4"/>
        <v/>
      </c>
      <c r="G44" s="3" t="str">
        <f t="shared" si="5"/>
        <v/>
      </c>
      <c r="H44" s="3" t="str">
        <f t="shared" si="6"/>
        <v/>
      </c>
      <c r="I44" s="8" t="str">
        <f t="shared" si="10"/>
        <v/>
      </c>
      <c r="J44" s="3" t="str">
        <f t="shared" si="7"/>
        <v/>
      </c>
      <c r="K44" s="3" t="str">
        <f t="shared" si="8"/>
        <v/>
      </c>
      <c r="L44" t="str">
        <f>IF(C44&lt;&gt;"",_xlfn.IFNA(VLOOKUP(C44,FG!$C:$R,16,FALSE),""),"")</f>
        <v/>
      </c>
    </row>
    <row r="45" spans="1:12" ht="15.6" thickTop="1" thickBot="1" x14ac:dyDescent="0.35">
      <c r="A45" t="str">
        <f t="shared" si="9"/>
        <v>RO044</v>
      </c>
      <c r="B45" s="4" t="str">
        <f>IFERROR(VLOOKUP($A45, DataInput!$D:$E, 2, FALSE), "")</f>
        <v/>
      </c>
      <c r="C45" s="3" t="str">
        <f t="shared" si="1"/>
        <v/>
      </c>
      <c r="D45" s="3" t="str">
        <f t="shared" si="2"/>
        <v/>
      </c>
      <c r="E45" s="3" t="str">
        <f t="shared" si="3"/>
        <v/>
      </c>
      <c r="F45" s="3" t="str">
        <f t="shared" si="4"/>
        <v/>
      </c>
      <c r="G45" s="3" t="str">
        <f t="shared" si="5"/>
        <v/>
      </c>
      <c r="H45" s="3" t="str">
        <f t="shared" si="6"/>
        <v/>
      </c>
      <c r="I45" s="8" t="str">
        <f t="shared" si="10"/>
        <v/>
      </c>
      <c r="J45" s="3" t="str">
        <f t="shared" si="7"/>
        <v/>
      </c>
      <c r="K45" s="3" t="str">
        <f t="shared" si="8"/>
        <v/>
      </c>
      <c r="L45" t="str">
        <f>IF(C45&lt;&gt;"",_xlfn.IFNA(VLOOKUP(C45,FG!$C:$R,16,FALSE),""),"")</f>
        <v/>
      </c>
    </row>
    <row r="46" spans="1:12" ht="15.6" thickTop="1" thickBot="1" x14ac:dyDescent="0.35">
      <c r="A46" t="str">
        <f t="shared" si="9"/>
        <v>RO045</v>
      </c>
      <c r="B46" s="4" t="str">
        <f>IFERROR(VLOOKUP($A46, DataInput!$D:$E, 2, FALSE), "")</f>
        <v/>
      </c>
      <c r="C46" s="3" t="str">
        <f t="shared" si="1"/>
        <v/>
      </c>
      <c r="D46" s="3" t="str">
        <f t="shared" si="2"/>
        <v/>
      </c>
      <c r="E46" s="3" t="str">
        <f t="shared" si="3"/>
        <v/>
      </c>
      <c r="F46" s="3" t="str">
        <f t="shared" si="4"/>
        <v/>
      </c>
      <c r="G46" s="3" t="str">
        <f t="shared" si="5"/>
        <v/>
      </c>
      <c r="H46" s="3" t="str">
        <f t="shared" si="6"/>
        <v/>
      </c>
      <c r="I46" s="8" t="str">
        <f t="shared" si="10"/>
        <v/>
      </c>
      <c r="J46" s="3" t="str">
        <f t="shared" si="7"/>
        <v/>
      </c>
      <c r="K46" s="3" t="str">
        <f t="shared" si="8"/>
        <v/>
      </c>
      <c r="L46" t="str">
        <f>IF(C46&lt;&gt;"",_xlfn.IFNA(VLOOKUP(C46,FG!$C:$R,16,FALSE),""),"")</f>
        <v/>
      </c>
    </row>
    <row r="47" spans="1:12" ht="15.6" thickTop="1" thickBot="1" x14ac:dyDescent="0.35">
      <c r="A47" t="str">
        <f t="shared" si="9"/>
        <v>RO046</v>
      </c>
      <c r="B47" s="4" t="str">
        <f>IFERROR(VLOOKUP($A47, DataInput!$D:$E, 2, FALSE), "")</f>
        <v/>
      </c>
      <c r="C47" s="3" t="str">
        <f t="shared" si="1"/>
        <v/>
      </c>
      <c r="D47" s="3" t="str">
        <f t="shared" si="2"/>
        <v/>
      </c>
      <c r="E47" s="3" t="str">
        <f t="shared" si="3"/>
        <v/>
      </c>
      <c r="F47" s="3" t="str">
        <f t="shared" si="4"/>
        <v/>
      </c>
      <c r="G47" s="3" t="str">
        <f t="shared" si="5"/>
        <v/>
      </c>
      <c r="H47" s="3" t="str">
        <f t="shared" si="6"/>
        <v/>
      </c>
      <c r="I47" s="8" t="str">
        <f t="shared" si="10"/>
        <v/>
      </c>
      <c r="J47" s="3" t="str">
        <f t="shared" si="7"/>
        <v/>
      </c>
      <c r="K47" s="3" t="str">
        <f t="shared" si="8"/>
        <v/>
      </c>
      <c r="L47" t="str">
        <f>IF(C47&lt;&gt;"",_xlfn.IFNA(VLOOKUP(C47,FG!$C:$R,16,FALSE),""),"")</f>
        <v/>
      </c>
    </row>
    <row r="48" spans="1:12" ht="15.6" thickTop="1" thickBot="1" x14ac:dyDescent="0.35">
      <c r="A48" t="str">
        <f t="shared" si="9"/>
        <v>RO047</v>
      </c>
      <c r="B48" s="4" t="str">
        <f>IFERROR(VLOOKUP($A48, DataInput!$D:$E, 2, FALSE), "")</f>
        <v/>
      </c>
      <c r="C48" s="3" t="str">
        <f t="shared" si="1"/>
        <v/>
      </c>
      <c r="D48" s="3" t="str">
        <f t="shared" si="2"/>
        <v/>
      </c>
      <c r="E48" s="3" t="str">
        <f t="shared" si="3"/>
        <v/>
      </c>
      <c r="F48" s="3" t="str">
        <f t="shared" si="4"/>
        <v/>
      </c>
      <c r="G48" s="3" t="str">
        <f t="shared" si="5"/>
        <v/>
      </c>
      <c r="H48" s="3" t="str">
        <f t="shared" si="6"/>
        <v/>
      </c>
      <c r="I48" s="8" t="str">
        <f t="shared" si="10"/>
        <v/>
      </c>
      <c r="J48" s="3" t="str">
        <f t="shared" si="7"/>
        <v/>
      </c>
      <c r="K48" s="3" t="str">
        <f t="shared" si="8"/>
        <v/>
      </c>
      <c r="L48" t="str">
        <f>IF(C48&lt;&gt;"",_xlfn.IFNA(VLOOKUP(C48,FG!$C:$R,16,FALSE),""),"")</f>
        <v/>
      </c>
    </row>
    <row r="49" spans="1:12" ht="15.6" thickTop="1" thickBot="1" x14ac:dyDescent="0.35">
      <c r="A49" t="str">
        <f t="shared" si="9"/>
        <v>RO048</v>
      </c>
      <c r="B49" s="4" t="str">
        <f>IFERROR(VLOOKUP($A49, DataInput!$D:$E, 2, FALSE), "")</f>
        <v/>
      </c>
      <c r="C49" s="3" t="str">
        <f t="shared" si="1"/>
        <v/>
      </c>
      <c r="D49" s="3" t="str">
        <f t="shared" si="2"/>
        <v/>
      </c>
      <c r="E49" s="3" t="str">
        <f t="shared" si="3"/>
        <v/>
      </c>
      <c r="F49" s="3" t="str">
        <f t="shared" si="4"/>
        <v/>
      </c>
      <c r="G49" s="3" t="str">
        <f t="shared" si="5"/>
        <v/>
      </c>
      <c r="H49" s="3" t="str">
        <f t="shared" si="6"/>
        <v/>
      </c>
      <c r="I49" s="8" t="str">
        <f t="shared" si="10"/>
        <v/>
      </c>
      <c r="J49" s="3" t="str">
        <f t="shared" si="7"/>
        <v/>
      </c>
      <c r="K49" s="3" t="str">
        <f t="shared" si="8"/>
        <v/>
      </c>
      <c r="L49" t="str">
        <f>IF(C49&lt;&gt;"",_xlfn.IFNA(VLOOKUP(C49,FG!$C:$R,16,FALSE),""),"")</f>
        <v/>
      </c>
    </row>
    <row r="50" spans="1:12" ht="15.6" thickTop="1" thickBot="1" x14ac:dyDescent="0.35">
      <c r="A50" t="str">
        <f t="shared" si="9"/>
        <v>RO049</v>
      </c>
      <c r="B50" s="4" t="str">
        <f>IFERROR(VLOOKUP($A50, DataInput!$D:$E, 2, FALSE), "")</f>
        <v/>
      </c>
      <c r="C50" s="3" t="str">
        <f t="shared" si="1"/>
        <v/>
      </c>
      <c r="D50" s="3" t="str">
        <f t="shared" si="2"/>
        <v/>
      </c>
      <c r="E50" s="3" t="str">
        <f t="shared" si="3"/>
        <v/>
      </c>
      <c r="F50" s="3" t="str">
        <f t="shared" si="4"/>
        <v/>
      </c>
      <c r="G50" s="3" t="str">
        <f t="shared" si="5"/>
        <v/>
      </c>
      <c r="H50" s="3" t="str">
        <f t="shared" si="6"/>
        <v/>
      </c>
      <c r="I50" s="8" t="str">
        <f t="shared" si="10"/>
        <v/>
      </c>
      <c r="J50" s="3" t="str">
        <f t="shared" si="7"/>
        <v/>
      </c>
      <c r="K50" s="3" t="str">
        <f t="shared" si="8"/>
        <v/>
      </c>
      <c r="L50" t="str">
        <f>IF(C50&lt;&gt;"",_xlfn.IFNA(VLOOKUP(C50,FG!$C:$R,16,FALSE),""),"")</f>
        <v/>
      </c>
    </row>
    <row r="51" spans="1:12" ht="15.6" thickTop="1" thickBot="1" x14ac:dyDescent="0.35">
      <c r="A51" t="str">
        <f t="shared" si="9"/>
        <v>RO050</v>
      </c>
      <c r="B51" s="4" t="str">
        <f>IFERROR(VLOOKUP($A51, DataInput!$D:$E, 2, FALSE), "")</f>
        <v/>
      </c>
      <c r="C51" s="3" t="str">
        <f t="shared" si="1"/>
        <v/>
      </c>
      <c r="D51" s="3" t="str">
        <f t="shared" si="2"/>
        <v/>
      </c>
      <c r="E51" s="3" t="str">
        <f t="shared" si="3"/>
        <v/>
      </c>
      <c r="F51" s="3" t="str">
        <f t="shared" si="4"/>
        <v/>
      </c>
      <c r="G51" s="3" t="str">
        <f t="shared" si="5"/>
        <v/>
      </c>
      <c r="H51" s="3" t="str">
        <f t="shared" si="6"/>
        <v/>
      </c>
      <c r="I51" s="8" t="str">
        <f t="shared" si="10"/>
        <v/>
      </c>
      <c r="J51" s="3" t="str">
        <f t="shared" si="7"/>
        <v/>
      </c>
      <c r="K51" s="3" t="str">
        <f t="shared" si="8"/>
        <v/>
      </c>
      <c r="L51" t="str">
        <f>IF(C51&lt;&gt;"",_xlfn.IFNA(VLOOKUP(C51,FG!$C:$R,16,FALSE),""),"")</f>
        <v/>
      </c>
    </row>
    <row r="52" spans="1:12" ht="15" thickTop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C06B6-0362-4B70-BF7B-10535AB9BD54}">
  <dimension ref="A1:AC52"/>
  <sheetViews>
    <sheetView topLeftCell="B1" workbookViewId="0">
      <selection activeCell="D2" sqref="D2"/>
    </sheetView>
  </sheetViews>
  <sheetFormatPr defaultRowHeight="14.4" x14ac:dyDescent="0.3"/>
  <cols>
    <col min="2" max="2" width="116.77734375" bestFit="1" customWidth="1"/>
  </cols>
  <sheetData>
    <row r="1" spans="1:29" ht="15" thickBot="1" x14ac:dyDescent="0.35">
      <c r="A1" t="s">
        <v>85</v>
      </c>
      <c r="B1" s="4" t="str">
        <f>IFERROR(VLOOKUP($A1, DataInput!$D:$E, 2, FALSE), "")</f>
        <v>SS;Sep;Reciprocity_Num;Focus_Num;Engage;Attune;Schedule;Treasure_Num;GrowthChar;GrowthThink;GrowthCreate;FEAST;G;PassFEAST;Role1;Role2;</v>
      </c>
      <c r="C1" s="3" t="str">
        <f>IFERROR(
  MID($B1,
    FIND("♦", SUBSTITUTE($B1, ";", "♦", 1)) + 1,
    FIND("♦", SUBSTITUTE($B1, ";", "♦", 2)) - FIND("♦", SUBSTITUTE($B1, ";", "♦", 1)) - 1
  ),
  ""
)</f>
        <v>Sep</v>
      </c>
      <c r="D1" s="3" t="str">
        <f>IFERROR(
  MID($B1,
    FIND("♦", SUBSTITUTE($B1, ";", "♦", 2)) + 1,
    FIND("♦", SUBSTITUTE($B1, ";", "♦", 3)) - FIND("♦", SUBSTITUTE($B1, ";", "♦", 2)) - 1
  ),
  ""
)</f>
        <v>Reciprocity_Num</v>
      </c>
      <c r="E1" s="3" t="str">
        <f>IFERROR(
  MID($B1,
    FIND("♦", SUBSTITUTE($B1, ";", "♦", 3)) + 1,
    FIND("♦", SUBSTITUTE($B1, ";", "♦", 4)) - FIND("♦", SUBSTITUTE($B1, ";", "♦", 3)) - 1
  ),
  ""
)</f>
        <v>Focus_Num</v>
      </c>
      <c r="F1" s="3" t="str">
        <f>IFERROR(
  MID($B1,
    FIND("♦", SUBSTITUTE($B1, ";", "♦", 4)) + 1,
    FIND("♦", SUBSTITUTE($B1, ";", "♦", 5)) - FIND("♦", SUBSTITUTE($B1, ";", "♦", 4)) - 1
  ),
  ""
)</f>
        <v>Engage</v>
      </c>
      <c r="G1" s="3" t="str">
        <f>IFERROR(
  MID($B1,
    FIND("♦", SUBSTITUTE($B1, ";", "♦", 5)) + 1,
    FIND("♦", SUBSTITUTE($B1, ";", "♦", 6)) - FIND("♦", SUBSTITUTE($B1, ";", "♦", 5)) - 1
  ),
  ""
)</f>
        <v>Attune</v>
      </c>
      <c r="H1" s="3" t="str">
        <f>IFERROR(
  MID($B1,
    FIND("♦", SUBSTITUTE($B1, ";", "♦", 6)) + 1,
    FIND("♦", SUBSTITUTE($B1, ";", "♦", 7)) - FIND("♦", SUBSTITUTE($B1, ";", "♦", 6)) - 1
  ),
  ""
)</f>
        <v>Schedule</v>
      </c>
      <c r="I1" s="3" t="str">
        <f>IFERROR(
  MID($B1,
    FIND("♦", SUBSTITUTE($B1, ";", "♦", 7)) + 1,
    FIND("♦", SUBSTITUTE($B1, ";", "♦", 8)) - FIND("♦", SUBSTITUTE($B1, ";", "♦", 7)) - 1
  ),
  ""
)</f>
        <v>Treasure_Num</v>
      </c>
      <c r="J1" s="3" t="str">
        <f>IFERROR(
  MID($B1,
    FIND("♦", SUBSTITUTE($B1, ";", "♦", 8)) + 1,
    FIND("♦", SUBSTITUTE($B1, ";", "♦", 9)) - FIND("♦", SUBSTITUTE($B1, ";", "♦", 8)) - 1
  ),
  ""
)</f>
        <v>GrowthChar</v>
      </c>
      <c r="K1" s="3" t="str">
        <f>IFERROR(
  MID($B1,
    FIND("♦", SUBSTITUTE($B1, ";", "♦", 9)) + 1,
    FIND("♦", SUBSTITUTE($B1, ";", "♦", 10)) - FIND("♦", SUBSTITUTE($B1, ";", "♦", 9)) - 1
  ),
  ""
)</f>
        <v>GrowthThink</v>
      </c>
      <c r="L1" s="3" t="str">
        <f>IFERROR(
  MID($B1,
    FIND("♦", SUBSTITUTE($B1, ";", "♦", 10)) + 1,
    FIND("♦", SUBSTITUTE($B1, ";", "♦", 11)) - FIND("♦", SUBSTITUTE($B1, ";", "♦", 10)) - 1
  ),
  ""
)</f>
        <v>GrowthCreate</v>
      </c>
      <c r="M1" s="3" t="str">
        <f>IFERROR(
  MID($B1,
    FIND("♦", SUBSTITUTE($B1, ";", "♦", 11)) + 1,
    FIND("♦", SUBSTITUTE($B1, ";", "♦", 12)) - FIND("♦", SUBSTITUTE($B1, ";", "♦", 11)) - 1
  ),
  ""
)</f>
        <v>FEAST</v>
      </c>
      <c r="N1" s="3" t="str">
        <f>IFERROR(
  MID($B1,
    FIND("♦", SUBSTITUTE($B1, ";", "♦", 12)) + 1,
    FIND("♦", SUBSTITUTE($B1, ";", "♦", 13)) - FIND("♦", SUBSTITUTE($B1, ";", "♦", 12)) - 1
  ),
  ""
)</f>
        <v>G</v>
      </c>
      <c r="O1" s="3" t="str">
        <f>IFERROR(
  MID($B1,
    FIND("♦", SUBSTITUTE($B1, ";", "♦", 13)) + 1,
    FIND("♦", SUBSTITUTE($B1, ";", "♦", 14)) - FIND("♦", SUBSTITUTE($B1, ";", "♦", 13)) - 1
  ),
  ""
)</f>
        <v>PassFEAST</v>
      </c>
      <c r="P1" s="3" t="str">
        <f>IFERROR(
  MID($B1,
    FIND("♦", SUBSTITUTE($B1, ";", "♦", 14)) + 1,
    FIND("♦", SUBSTITUTE($B1, ";", "♦", 15)) - FIND("♦", SUBSTITUTE($B1, ";", "♦", 14)) - 1
  ),
  ""
)</f>
        <v>Role1</v>
      </c>
      <c r="Q1" s="3" t="str">
        <f>IFERROR(
  MID($B1,
    FIND("♦", SUBSTITUTE($B1, ";", "♦", 15)) + 1,
    FIND("♦", SUBSTITUTE($B1, ";", "♦", 16)) - FIND("♦", SUBSTITUTE($B1, ";", "♦", 15)) - 1
  ),
  ""
)</f>
        <v>Role2</v>
      </c>
      <c r="R1" t="s">
        <v>131</v>
      </c>
      <c r="S1" t="s">
        <v>187</v>
      </c>
      <c r="T1" t="s">
        <v>99</v>
      </c>
      <c r="U1" t="s">
        <v>100</v>
      </c>
      <c r="V1" t="s">
        <v>101</v>
      </c>
      <c r="W1" t="s">
        <v>102</v>
      </c>
      <c r="X1" t="s">
        <v>103</v>
      </c>
      <c r="Y1" t="s">
        <v>104</v>
      </c>
      <c r="Z1" t="s">
        <v>105</v>
      </c>
      <c r="AA1" t="s">
        <v>106</v>
      </c>
      <c r="AB1" t="s">
        <v>107</v>
      </c>
      <c r="AC1" s="5" t="s">
        <v>130</v>
      </c>
    </row>
    <row r="2" spans="1:29" ht="15.6" thickTop="1" thickBot="1" x14ac:dyDescent="0.35">
      <c r="A2" t="str">
        <f>"FG" &amp; TEXT(ROW(A2)-1, "000")</f>
        <v>FG001</v>
      </c>
      <c r="B2" s="4" t="str">
        <f>IFERROR(VLOOKUP($A2, DataInput!$D:$E, 2, FALSE), "")</f>
        <v>FG;P001;2;1;1;2;1;3;1;1;0;1.6;0.67;FALSE;R01;R04;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P001</v>
      </c>
      <c r="D2" s="8">
        <f t="shared" ref="D2:D51" si="1">IFERROR(VALUE(
  MID(B2,
    FIND("♦", SUBSTITUTE(B2, ";", "♦", 2)) + 1,
    FIND("♦", SUBSTITUTE(B2, ";", "♦", 3)) - FIND("♦", SUBSTITUTE(B2, ";", "♦", 2)) - 1
  )),
  ""
)</f>
        <v>2</v>
      </c>
      <c r="E2" s="8">
        <f>IFERROR(VALUE(
  MID(B2,
    FIND("♦", SUBSTITUTE(B2, ";", "♦", 3)) + 1,
    FIND("♦", SUBSTITUTE(B2, ";", "♦", 4)) - FIND("♦", SUBSTITUTE(B2, ";", "♦", 3)) - 1
  )),
  ""
)</f>
        <v>1</v>
      </c>
      <c r="F2" s="8">
        <f>IFERROR(VALUE(
  MID(B2,
    FIND("♦", SUBSTITUTE(B2, ";", "♦", 4)) + 1,
    FIND("♦", SUBSTITUTE(B2, ";", "♦", 5)) - FIND("♦", SUBSTITUTE(B2, ";", "♦", 4)) - 1
  )),
  ""
)</f>
        <v>1</v>
      </c>
      <c r="G2" s="8">
        <f>IFERROR(VALUE(
  MID(B2,
    FIND("♦", SUBSTITUTE(B2, ";", "♦", 5)) + 1,
    FIND("♦", SUBSTITUTE(B2, ";", "♦", 6)) - FIND("♦", SUBSTITUTE(B2, ";", "♦", 5)) - 1
  )),
  ""
)</f>
        <v>2</v>
      </c>
      <c r="H2" s="8">
        <f>IFERROR(VALUE(
  MID(B2,
    FIND("♦", SUBSTITUTE(B2, ";", "♦", 6)) + 1,
    FIND("♦", SUBSTITUTE(B2, ";", "♦", 7)) - FIND("♦", SUBSTITUTE(B2, ";", "♦", 6)) - 1
  )),
  ""
)</f>
        <v>1</v>
      </c>
      <c r="I2" s="8">
        <f>IFERROR(VALUE(
  MID(B2,
    FIND("♦", SUBSTITUTE(B2, ";", "♦", 7)) + 1,
    FIND("♦", SUBSTITUTE(B2, ";", "♦", 8)) - FIND("♦", SUBSTITUTE(B2, ";", "♦", 7)) - 1
  )),
  ""
)</f>
        <v>3</v>
      </c>
      <c r="J2" s="8">
        <f>IFERROR(VALUE(
  MID(B2,
    FIND("♦", SUBSTITUTE(B2, ";", "♦", 8)) + 1,
    FIND("♦", SUBSTITUTE(B2, ";", "♦", 9)) - FIND("♦", SUBSTITUTE(B2, ";", "♦", 8)) - 1
  )),
  ""
)</f>
        <v>1</v>
      </c>
      <c r="K2" s="8">
        <f>IFERROR(VALUE(
  MID(B2,
    FIND("♦", SUBSTITUTE(B2, ";", "♦", 9)) + 1,
    FIND("♦", SUBSTITUTE(B2, ";", "♦", 10)) - FIND("♦", SUBSTITUTE(B2, ";", "♦", 9)) - 1
  )),
  ""
)</f>
        <v>1</v>
      </c>
      <c r="L2" s="8">
        <f>IFERROR(VALUE(
  MID($B2,
    FIND("♦", SUBSTITUTE($B2, ";", "♦", 10)) + 1,
    FIND("♦", SUBSTITUTE($B2, ";", "♦", 11)) - FIND("♦", SUBSTITUTE($B2, ";", "♦", 10)) - 1
  )),
  ""
)</f>
        <v>0</v>
      </c>
      <c r="M2" s="8">
        <f>IFERROR(VALUE(
  MID($B2,
    FIND("♦", SUBSTITUTE($B2, ";", "♦", 11)) + 1,
    FIND("♦", SUBSTITUTE($B2, ";", "♦", 12)) - FIND("♦", SUBSTITUTE($B2, ";", "♦", 11)) - 1
  )),
  ""
)</f>
        <v>1.6</v>
      </c>
      <c r="N2" s="8">
        <f>IFERROR(VALUE(
  MID($B2,
    FIND("♦", SUBSTITUTE($B2, ";", "♦", 12)) + 1,
    FIND("♦", SUBSTITUTE($B2, ";", "♦", 13)) - FIND("♦", SUBSTITUTE($B2, ";", "♦", 12)) - 1
  )),
  ""
)</f>
        <v>0.67</v>
      </c>
      <c r="O2" s="3" t="str">
        <f t="shared" ref="O2:O51" si="2">IFERROR(
  MID($B2,
    FIND("♦", SUBSTITUTE($B2, ";", "♦", 13)) + 1,
    FIND("♦", SUBSTITUTE($B2, ";", "♦", 14)) - FIND("♦", SUBSTITUTE($B2, ";", "♦", 13)) - 1
  ),
  ""
)</f>
        <v>FALSE</v>
      </c>
      <c r="P2" s="3" t="str">
        <f t="shared" ref="P2:P51" si="3">IFERROR(
  MID($B2,
    FIND("♦", SUBSTITUTE($B2, ";", "♦", 14)) + 1,
    FIND("♦", SUBSTITUTE($B2, ";", "♦", 15)) - FIND("♦", SUBSTITUTE($B2, ";", "♦", 14)) - 1
  ),
  ""
)</f>
        <v>R01</v>
      </c>
      <c r="Q2" s="3" t="str">
        <f t="shared" ref="Q2:Q51" si="4">IFERROR(
  MID($B2,
    FIND("♦", SUBSTITUTE($B2, ";", "♦", 15)) + 1,
    FIND("♦", SUBSTITUTE($B2, ";", "♦", 16)) - FIND("♦", SUBSTITUTE($B2, ";", "♦", 15)) - 1
  ),
  ""
)</f>
        <v>R04</v>
      </c>
      <c r="R2" s="2">
        <f>IF(M2&lt;&gt;"",ROUND(M2+(3-M2)*(M2/3)^Stat_FG!$C$2*(N2/3)^Stat_FG!$E$2,2),"")</f>
        <v>1.92</v>
      </c>
      <c r="S2" s="2">
        <f>VLOOKUP($C2,RO!$C:$I,7,FALSE)</f>
        <v>1</v>
      </c>
      <c r="T2">
        <f>SUMIFS(LU_FG!D$5:D$26,LU_FG!$A$5:$A$26,$P2)+SUMIFS(LU_FG!D$5:D$26,LU_FG!$A$5:$A$26,$Q2)</f>
        <v>0.25</v>
      </c>
      <c r="U2">
        <f>SUMIFS(LU_FG!E$5:E$26,LU_FG!$A$5:$A$26,$P2)+SUMIFS(LU_FG!E$5:E$26,LU_FG!$A$5:$A$26,$Q2)</f>
        <v>0.25</v>
      </c>
      <c r="V2">
        <f>SUMIFS(LU_FG!F$5:F$26,LU_FG!$A$5:$A$26,$P2)+SUMIFS(LU_FG!F$5:F$26,LU_FG!$A$5:$A$26,$Q2)</f>
        <v>0.25</v>
      </c>
      <c r="W2">
        <f>SUMIFS(LU_FG!G$5:G$26,LU_FG!$A$5:$A$26,$P2)+SUMIFS(LU_FG!G$5:G$26,LU_FG!$A$5:$A$26,$Q2)</f>
        <v>0.25</v>
      </c>
      <c r="X2">
        <f>SUMIFS(LU_FG!H$5:H$26,LU_FG!$A$5:$A$26,$P2)+SUMIFS(LU_FG!H$5:H$26,LU_FG!$A$5:$A$26,$Q2)</f>
        <v>0.25</v>
      </c>
      <c r="Y2">
        <f>SUMIFS(LU_FG!I$5:I$26,LU_FG!$A$5:$A$26,$P2)+SUMIFS(LU_FG!I$5:I$26,LU_FG!$A$5:$A$26,$Q2)</f>
        <v>0.5</v>
      </c>
      <c r="Z2">
        <f>SUMIFS(LU_FG!J$5:J$26,LU_FG!$A$5:$A$26,$P2)+SUMIFS(LU_FG!J$5:J$26,LU_FG!$A$5:$A$26,$Q2)</f>
        <v>0.25</v>
      </c>
      <c r="AA2">
        <f>SUMIFS(LU_FG!K$5:K$26,LU_FG!$A$5:$A$26,$P2)+SUMIFS(LU_FG!K$5:K$26,LU_FG!$A$5:$A$26,$Q2)</f>
        <v>0</v>
      </c>
      <c r="AB2">
        <f>SUMIFS(LU_FG!L$5:L$26,LU_FG!$A$5:$A$26,$P2)+SUMIFS(LU_FG!L$5:L$26,LU_FG!$A$5:$A$26,$Q2)</f>
        <v>0</v>
      </c>
      <c r="AC2">
        <f>SUM(T2:AB2)</f>
        <v>2</v>
      </c>
    </row>
    <row r="3" spans="1:29" ht="15.6" thickTop="1" thickBot="1" x14ac:dyDescent="0.35">
      <c r="A3" t="str">
        <f t="shared" ref="A3:A51" si="5">"FG" &amp; TEXT(ROW(A3)-1, "000")</f>
        <v>FG002</v>
      </c>
      <c r="B3" s="4" t="str">
        <f>IFERROR(VLOOKUP($A3, DataInput!$D:$E, 2, FALSE), "")</f>
        <v>FG;P002;0;1;2;3;2;1;1;2;1;1.8;1.33;TRUE;R03;R10;</v>
      </c>
      <c r="C3" s="3" t="str">
        <f t="shared" si="0"/>
        <v>P002</v>
      </c>
      <c r="D3" s="8">
        <f t="shared" si="1"/>
        <v>0</v>
      </c>
      <c r="E3" s="8">
        <f t="shared" ref="E3:E51" si="6">IFERROR(VALUE(
  MID(B3,
    FIND("♦", SUBSTITUTE(B3, ";", "♦", 3)) + 1,
    FIND("♦", SUBSTITUTE(B3, ";", "♦", 4)) - FIND("♦", SUBSTITUTE(B3, ";", "♦", 3)) - 1
  )),
  ""
)</f>
        <v>1</v>
      </c>
      <c r="F3" s="8">
        <f t="shared" ref="F3:F51" si="7">IFERROR(VALUE(
  MID(B3,
    FIND("♦", SUBSTITUTE(B3, ";", "♦", 4)) + 1,
    FIND("♦", SUBSTITUTE(B3, ";", "♦", 5)) - FIND("♦", SUBSTITUTE(B3, ";", "♦", 4)) - 1
  )),
  ""
)</f>
        <v>2</v>
      </c>
      <c r="G3" s="8">
        <f t="shared" ref="G3:G51" si="8">IFERROR(VALUE(
  MID(B3,
    FIND("♦", SUBSTITUTE(B3, ";", "♦", 5)) + 1,
    FIND("♦", SUBSTITUTE(B3, ";", "♦", 6)) - FIND("♦", SUBSTITUTE(B3, ";", "♦", 5)) - 1
  )),
  ""
)</f>
        <v>3</v>
      </c>
      <c r="H3" s="8">
        <f t="shared" ref="H3:H51" si="9">IFERROR(VALUE(
  MID(B3,
    FIND("♦", SUBSTITUTE(B3, ";", "♦", 6)) + 1,
    FIND("♦", SUBSTITUTE(B3, ";", "♦", 7)) - FIND("♦", SUBSTITUTE(B3, ";", "♦", 6)) - 1
  )),
  ""
)</f>
        <v>2</v>
      </c>
      <c r="I3" s="8">
        <f t="shared" ref="I3:I51" si="10">IFERROR(VALUE(
  MID(B3,
    FIND("♦", SUBSTITUTE(B3, ";", "♦", 7)) + 1,
    FIND("♦", SUBSTITUTE(B3, ";", "♦", 8)) - FIND("♦", SUBSTITUTE(B3, ";", "♦", 7)) - 1
  )),
  ""
)</f>
        <v>1</v>
      </c>
      <c r="J3" s="8">
        <f t="shared" ref="J3:J51" si="11">IFERROR(VALUE(
  MID(B3,
    FIND("♦", SUBSTITUTE(B3, ";", "♦", 8)) + 1,
    FIND("♦", SUBSTITUTE(B3, ";", "♦", 9)) - FIND("♦", SUBSTITUTE(B3, ";", "♦", 8)) - 1
  )),
  ""
)</f>
        <v>1</v>
      </c>
      <c r="K3" s="8">
        <f t="shared" ref="K3:K51" si="12">IFERROR(VALUE(
  MID(B3,
    FIND("♦", SUBSTITUTE(B3, ";", "♦", 9)) + 1,
    FIND("♦", SUBSTITUTE(B3, ";", "♦", 10)) - FIND("♦", SUBSTITUTE(B3, ";", "♦", 9)) - 1
  )),
  ""
)</f>
        <v>2</v>
      </c>
      <c r="L3" s="8">
        <f t="shared" ref="L3:L51" si="13">IFERROR(VALUE(
  MID($B3,
    FIND("♦", SUBSTITUTE($B3, ";", "♦", 10)) + 1,
    FIND("♦", SUBSTITUTE($B3, ";", "♦", 11)) - FIND("♦", SUBSTITUTE($B3, ";", "♦", 10)) - 1
  )),
  ""
)</f>
        <v>1</v>
      </c>
      <c r="M3" s="8">
        <f t="shared" ref="M3:M51" si="14">IFERROR(VALUE(
  MID($B3,
    FIND("♦", SUBSTITUTE($B3, ";", "♦", 11)) + 1,
    FIND("♦", SUBSTITUTE($B3, ";", "♦", 12)) - FIND("♦", SUBSTITUTE($B3, ";", "♦", 11)) - 1
  )),
  ""
)</f>
        <v>1.8</v>
      </c>
      <c r="N3" s="8">
        <f t="shared" ref="N3:N51" si="15">IFERROR(VALUE(
  MID($B3,
    FIND("♦", SUBSTITUTE($B3, ";", "♦", 12)) + 1,
    FIND("♦", SUBSTITUTE($B3, ";", "♦", 13)) - FIND("♦", SUBSTITUTE($B3, ";", "♦", 12)) - 1
  )),
  ""
)</f>
        <v>1.33</v>
      </c>
      <c r="O3" s="3" t="str">
        <f t="shared" si="2"/>
        <v>TRUE</v>
      </c>
      <c r="P3" s="3" t="str">
        <f t="shared" si="3"/>
        <v>R03</v>
      </c>
      <c r="Q3" s="3" t="str">
        <f t="shared" si="4"/>
        <v>R10</v>
      </c>
      <c r="R3" s="2">
        <f>IF(M3&lt;&gt;"",ROUND(M3+(3-M3)*(M3/3)^Stat_FG!$C$2*(N3/3)^Stat_FG!$E$2,2),"")</f>
        <v>2.27</v>
      </c>
      <c r="S3" s="2">
        <f>VLOOKUP($C3,RO!$C:$I,7,FALSE)</f>
        <v>0.5</v>
      </c>
      <c r="T3">
        <f>SUMIFS(LU_FG!D$5:D$26,LU_FG!$A$5:$A$26,$P3)+SUMIFS(LU_FG!D$5:D$26,LU_FG!$A$5:$A$26,$Q3)</f>
        <v>0</v>
      </c>
      <c r="U3">
        <f>SUMIFS(LU_FG!E$5:E$26,LU_FG!$A$5:$A$26,$P3)+SUMIFS(LU_FG!E$5:E$26,LU_FG!$A$5:$A$26,$Q3)</f>
        <v>0.5</v>
      </c>
      <c r="V3">
        <f>SUMIFS(LU_FG!F$5:F$26,LU_FG!$A$5:$A$26,$P3)+SUMIFS(LU_FG!F$5:F$26,LU_FG!$A$5:$A$26,$Q3)</f>
        <v>0.75</v>
      </c>
      <c r="W3">
        <f>SUMIFS(LU_FG!G$5:G$26,LU_FG!$A$5:$A$26,$P3)+SUMIFS(LU_FG!G$5:G$26,LU_FG!$A$5:$A$26,$Q3)</f>
        <v>0</v>
      </c>
      <c r="X3">
        <f>SUMIFS(LU_FG!H$5:H$26,LU_FG!$A$5:$A$26,$P3)+SUMIFS(LU_FG!H$5:H$26,LU_FG!$A$5:$A$26,$Q3)</f>
        <v>0.5</v>
      </c>
      <c r="Y3">
        <f>SUMIFS(LU_FG!I$5:I$26,LU_FG!$A$5:$A$26,$P3)+SUMIFS(LU_FG!I$5:I$26,LU_FG!$A$5:$A$26,$Q3)</f>
        <v>0.25</v>
      </c>
      <c r="Z3">
        <f>SUMIFS(LU_FG!J$5:J$26,LU_FG!$A$5:$A$26,$P3)+SUMIFS(LU_FG!J$5:J$26,LU_FG!$A$5:$A$26,$Q3)</f>
        <v>0</v>
      </c>
      <c r="AA3">
        <f>SUMIFS(LU_FG!K$5:K$26,LU_FG!$A$5:$A$26,$P3)+SUMIFS(LU_FG!K$5:K$26,LU_FG!$A$5:$A$26,$Q3)</f>
        <v>0</v>
      </c>
      <c r="AB3">
        <f>SUMIFS(LU_FG!L$5:L$26,LU_FG!$A$5:$A$26,$P3)+SUMIFS(LU_FG!L$5:L$26,LU_FG!$A$5:$A$26,$Q3)</f>
        <v>0</v>
      </c>
      <c r="AC3">
        <f t="shared" ref="AC3:AC51" si="16">SUM(T3:AB3)</f>
        <v>2</v>
      </c>
    </row>
    <row r="4" spans="1:29" ht="15.6" thickTop="1" thickBot="1" x14ac:dyDescent="0.35">
      <c r="A4" t="str">
        <f t="shared" si="5"/>
        <v>FG003</v>
      </c>
      <c r="B4" s="4" t="str">
        <f>IFERROR(VLOOKUP($A4, DataInput!$D:$E, 2, FALSE), "")</f>
        <v>FG;P003;0;2;2;1;1;2;2;3;1;1.6;2;TRUE;R11;R12;</v>
      </c>
      <c r="C4" s="3" t="str">
        <f t="shared" si="0"/>
        <v>P003</v>
      </c>
      <c r="D4" s="8">
        <f t="shared" si="1"/>
        <v>0</v>
      </c>
      <c r="E4" s="8">
        <f t="shared" si="6"/>
        <v>2</v>
      </c>
      <c r="F4" s="8">
        <f t="shared" si="7"/>
        <v>2</v>
      </c>
      <c r="G4" s="8">
        <f t="shared" si="8"/>
        <v>1</v>
      </c>
      <c r="H4" s="8">
        <f t="shared" si="9"/>
        <v>1</v>
      </c>
      <c r="I4" s="8">
        <f t="shared" si="10"/>
        <v>2</v>
      </c>
      <c r="J4" s="8">
        <f t="shared" si="11"/>
        <v>2</v>
      </c>
      <c r="K4" s="8">
        <f t="shared" si="12"/>
        <v>3</v>
      </c>
      <c r="L4" s="8">
        <f t="shared" si="13"/>
        <v>1</v>
      </c>
      <c r="M4" s="8">
        <f t="shared" si="14"/>
        <v>1.6</v>
      </c>
      <c r="N4" s="8">
        <f t="shared" si="15"/>
        <v>2</v>
      </c>
      <c r="O4" s="3" t="str">
        <f t="shared" si="2"/>
        <v>TRUE</v>
      </c>
      <c r="P4" s="3" t="str">
        <f t="shared" si="3"/>
        <v>R11</v>
      </c>
      <c r="Q4" s="3" t="str">
        <f t="shared" si="4"/>
        <v>R12</v>
      </c>
      <c r="R4" s="2">
        <f>IF(M4&lt;&gt;"",ROUND(M4+(3-M4)*(M4/3)^Stat_FG!$C$2*(N4/3)^Stat_FG!$E$2,2),"")</f>
        <v>2.2799999999999998</v>
      </c>
      <c r="S4" s="2">
        <f>VLOOKUP($C4,RO!$C:$I,7,FALSE)</f>
        <v>1</v>
      </c>
      <c r="T4">
        <f>SUMIFS(LU_FG!D$5:D$26,LU_FG!$A$5:$A$26,$P4)+SUMIFS(LU_FG!D$5:D$26,LU_FG!$A$5:$A$26,$Q4)</f>
        <v>0.3</v>
      </c>
      <c r="U4">
        <f>SUMIFS(LU_FG!E$5:E$26,LU_FG!$A$5:$A$26,$P4)+SUMIFS(LU_FG!E$5:E$26,LU_FG!$A$5:$A$26,$Q4)</f>
        <v>0</v>
      </c>
      <c r="V4">
        <f>SUMIFS(LU_FG!F$5:F$26,LU_FG!$A$5:$A$26,$P4)+SUMIFS(LU_FG!F$5:F$26,LU_FG!$A$5:$A$26,$Q4)</f>
        <v>0.4</v>
      </c>
      <c r="W4">
        <f>SUMIFS(LU_FG!G$5:G$26,LU_FG!$A$5:$A$26,$P4)+SUMIFS(LU_FG!G$5:G$26,LU_FG!$A$5:$A$26,$Q4)</f>
        <v>0.5</v>
      </c>
      <c r="X4">
        <f>SUMIFS(LU_FG!H$5:H$26,LU_FG!$A$5:$A$26,$P4)+SUMIFS(LU_FG!H$5:H$26,LU_FG!$A$5:$A$26,$Q4)</f>
        <v>0</v>
      </c>
      <c r="Y4">
        <f>SUMIFS(LU_FG!I$5:I$26,LU_FG!$A$5:$A$26,$P4)+SUMIFS(LU_FG!I$5:I$26,LU_FG!$A$5:$A$26,$Q4)</f>
        <v>0</v>
      </c>
      <c r="Z4">
        <f>SUMIFS(LU_FG!J$5:J$26,LU_FG!$A$5:$A$26,$P4)+SUMIFS(LU_FG!J$5:J$26,LU_FG!$A$5:$A$26,$Q4)</f>
        <v>0.25</v>
      </c>
      <c r="AA4">
        <f>SUMIFS(LU_FG!K$5:K$26,LU_FG!$A$5:$A$26,$P4)+SUMIFS(LU_FG!K$5:K$26,LU_FG!$A$5:$A$26,$Q4)</f>
        <v>0.3</v>
      </c>
      <c r="AB4">
        <f>SUMIFS(LU_FG!L$5:L$26,LU_FG!$A$5:$A$26,$P4)+SUMIFS(LU_FG!L$5:L$26,LU_FG!$A$5:$A$26,$Q4)</f>
        <v>0.25</v>
      </c>
      <c r="AC4">
        <f t="shared" si="16"/>
        <v>2</v>
      </c>
    </row>
    <row r="5" spans="1:29" ht="15.6" thickTop="1" thickBot="1" x14ac:dyDescent="0.35">
      <c r="A5" t="str">
        <f t="shared" si="5"/>
        <v>FG004</v>
      </c>
      <c r="B5" s="4" t="str">
        <f>IFERROR(VLOOKUP($A5, DataInput!$D:$E, 2, FALSE), "")</f>
        <v>FG;P004;0;3;3;3;3;3;3;3;3;3;3;TRUE;R01;R14;</v>
      </c>
      <c r="C5" s="3" t="str">
        <f t="shared" si="0"/>
        <v>P004</v>
      </c>
      <c r="D5" s="8">
        <f t="shared" si="1"/>
        <v>0</v>
      </c>
      <c r="E5" s="8">
        <f t="shared" si="6"/>
        <v>3</v>
      </c>
      <c r="F5" s="8">
        <f t="shared" si="7"/>
        <v>3</v>
      </c>
      <c r="G5" s="8">
        <f t="shared" si="8"/>
        <v>3</v>
      </c>
      <c r="H5" s="8">
        <f t="shared" si="9"/>
        <v>3</v>
      </c>
      <c r="I5" s="8">
        <f t="shared" si="10"/>
        <v>3</v>
      </c>
      <c r="J5" s="8">
        <f t="shared" si="11"/>
        <v>3</v>
      </c>
      <c r="K5" s="8">
        <f t="shared" si="12"/>
        <v>3</v>
      </c>
      <c r="L5" s="8">
        <f t="shared" si="13"/>
        <v>3</v>
      </c>
      <c r="M5" s="8">
        <f t="shared" si="14"/>
        <v>3</v>
      </c>
      <c r="N5" s="8">
        <f t="shared" si="15"/>
        <v>3</v>
      </c>
      <c r="O5" s="3" t="str">
        <f t="shared" si="2"/>
        <v>TRUE</v>
      </c>
      <c r="P5" s="3" t="str">
        <f t="shared" si="3"/>
        <v>R01</v>
      </c>
      <c r="Q5" s="3" t="str">
        <f t="shared" si="4"/>
        <v>R14</v>
      </c>
      <c r="R5" s="2">
        <f>IF(M5&lt;&gt;"",ROUND(M5+(3-M5)*(M5/3)^Stat_FG!$C$2*(N5/3)^Stat_FG!$E$2,2),"")</f>
        <v>3</v>
      </c>
      <c r="S5" s="2">
        <f>VLOOKUP($C5,RO!$C:$I,7,FALSE)</f>
        <v>0.5</v>
      </c>
      <c r="T5">
        <f>SUMIFS(LU_FG!D$5:D$26,LU_FG!$A$5:$A$26,$P5)+SUMIFS(LU_FG!D$5:D$26,LU_FG!$A$5:$A$26,$Q5)</f>
        <v>0.25</v>
      </c>
      <c r="U5">
        <f>SUMIFS(LU_FG!E$5:E$26,LU_FG!$A$5:$A$26,$P5)+SUMIFS(LU_FG!E$5:E$26,LU_FG!$A$5:$A$26,$Q5)</f>
        <v>0</v>
      </c>
      <c r="V5">
        <f>SUMIFS(LU_FG!F$5:F$26,LU_FG!$A$5:$A$26,$P5)+SUMIFS(LU_FG!F$5:F$26,LU_FG!$A$5:$A$26,$Q5)</f>
        <v>0.25</v>
      </c>
      <c r="W5">
        <f>SUMIFS(LU_FG!G$5:G$26,LU_FG!$A$5:$A$26,$P5)+SUMIFS(LU_FG!G$5:G$26,LU_FG!$A$5:$A$26,$Q5)</f>
        <v>0.25</v>
      </c>
      <c r="X5">
        <f>SUMIFS(LU_FG!H$5:H$26,LU_FG!$A$5:$A$26,$P5)+SUMIFS(LU_FG!H$5:H$26,LU_FG!$A$5:$A$26,$Q5)</f>
        <v>0.25</v>
      </c>
      <c r="Y5">
        <f>SUMIFS(LU_FG!I$5:I$26,LU_FG!$A$5:$A$26,$P5)+SUMIFS(LU_FG!I$5:I$26,LU_FG!$A$5:$A$26,$Q5)</f>
        <v>0</v>
      </c>
      <c r="Z5">
        <f>SUMIFS(LU_FG!J$5:J$26,LU_FG!$A$5:$A$26,$P5)+SUMIFS(LU_FG!J$5:J$26,LU_FG!$A$5:$A$26,$Q5)</f>
        <v>0.25</v>
      </c>
      <c r="AA5">
        <f>SUMIFS(LU_FG!K$5:K$26,LU_FG!$A$5:$A$26,$P5)+SUMIFS(LU_FG!K$5:K$26,LU_FG!$A$5:$A$26,$Q5)</f>
        <v>0.5</v>
      </c>
      <c r="AB5">
        <f>SUMIFS(LU_FG!L$5:L$26,LU_FG!$A$5:$A$26,$P5)+SUMIFS(LU_FG!L$5:L$26,LU_FG!$A$5:$A$26,$Q5)</f>
        <v>0.25</v>
      </c>
      <c r="AC5">
        <f t="shared" si="16"/>
        <v>2</v>
      </c>
    </row>
    <row r="6" spans="1:29" ht="15.6" thickTop="1" thickBot="1" x14ac:dyDescent="0.35">
      <c r="A6" t="str">
        <f t="shared" si="5"/>
        <v>FG005</v>
      </c>
      <c r="B6" s="4" t="str">
        <f>IFERROR(VLOOKUP($A6, DataInput!$D:$E, 2, FALSE), "")</f>
        <v>FG;P009;1;0;1;0;1;1;0;0;0;0.6;0;FALSE;R08;R04;</v>
      </c>
      <c r="C6" s="3" t="str">
        <f t="shared" si="0"/>
        <v>P009</v>
      </c>
      <c r="D6" s="8">
        <f t="shared" si="1"/>
        <v>1</v>
      </c>
      <c r="E6" s="8">
        <f t="shared" si="6"/>
        <v>0</v>
      </c>
      <c r="F6" s="8">
        <f t="shared" si="7"/>
        <v>1</v>
      </c>
      <c r="G6" s="8">
        <f t="shared" si="8"/>
        <v>0</v>
      </c>
      <c r="H6" s="8">
        <f t="shared" si="9"/>
        <v>1</v>
      </c>
      <c r="I6" s="8">
        <f t="shared" si="10"/>
        <v>1</v>
      </c>
      <c r="J6" s="8">
        <f t="shared" si="11"/>
        <v>0</v>
      </c>
      <c r="K6" s="8">
        <f t="shared" si="12"/>
        <v>0</v>
      </c>
      <c r="L6" s="8">
        <f t="shared" si="13"/>
        <v>0</v>
      </c>
      <c r="M6" s="8">
        <f t="shared" si="14"/>
        <v>0.6</v>
      </c>
      <c r="N6" s="8">
        <f t="shared" si="15"/>
        <v>0</v>
      </c>
      <c r="O6" s="3" t="str">
        <f t="shared" si="2"/>
        <v>FALSE</v>
      </c>
      <c r="P6" s="3" t="str">
        <f t="shared" si="3"/>
        <v>R08</v>
      </c>
      <c r="Q6" s="3" t="str">
        <f t="shared" si="4"/>
        <v>R04</v>
      </c>
      <c r="R6" s="2">
        <f>IF(M6&lt;&gt;"",ROUND(M6+(3-M6)*(M6/3)^Stat_FG!$C$2*(N6/3)^Stat_FG!$E$2,2),"")</f>
        <v>0.6</v>
      </c>
      <c r="S6" s="2">
        <f>VLOOKUP($C6,RO!$C:$I,7,FALSE)</f>
        <v>0.5</v>
      </c>
      <c r="T6">
        <f>SUMIFS(LU_FG!D$5:D$26,LU_FG!$A$5:$A$26,$P6)+SUMIFS(LU_FG!D$5:D$26,LU_FG!$A$5:$A$26,$Q6)</f>
        <v>0.25</v>
      </c>
      <c r="U6">
        <f>SUMIFS(LU_FG!E$5:E$26,LU_FG!$A$5:$A$26,$P6)+SUMIFS(LU_FG!E$5:E$26,LU_FG!$A$5:$A$26,$Q6)</f>
        <v>0.25</v>
      </c>
      <c r="V6">
        <f>SUMIFS(LU_FG!F$5:F$26,LU_FG!$A$5:$A$26,$P6)+SUMIFS(LU_FG!F$5:F$26,LU_FG!$A$5:$A$26,$Q6)</f>
        <v>0</v>
      </c>
      <c r="W6">
        <f>SUMIFS(LU_FG!G$5:G$26,LU_FG!$A$5:$A$26,$P6)+SUMIFS(LU_FG!G$5:G$26,LU_FG!$A$5:$A$26,$Q6)</f>
        <v>0.25</v>
      </c>
      <c r="X6">
        <f>SUMIFS(LU_FG!H$5:H$26,LU_FG!$A$5:$A$26,$P6)+SUMIFS(LU_FG!H$5:H$26,LU_FG!$A$5:$A$26,$Q6)</f>
        <v>0.5</v>
      </c>
      <c r="Y6">
        <f>SUMIFS(LU_FG!I$5:I$26,LU_FG!$A$5:$A$26,$P6)+SUMIFS(LU_FG!I$5:I$26,LU_FG!$A$5:$A$26,$Q6)</f>
        <v>0.75</v>
      </c>
      <c r="Z6">
        <f>SUMIFS(LU_FG!J$5:J$26,LU_FG!$A$5:$A$26,$P6)+SUMIFS(LU_FG!J$5:J$26,LU_FG!$A$5:$A$26,$Q6)</f>
        <v>0</v>
      </c>
      <c r="AA6">
        <f>SUMIFS(LU_FG!K$5:K$26,LU_FG!$A$5:$A$26,$P6)+SUMIFS(LU_FG!K$5:K$26,LU_FG!$A$5:$A$26,$Q6)</f>
        <v>0</v>
      </c>
      <c r="AB6">
        <f>SUMIFS(LU_FG!L$5:L$26,LU_FG!$A$5:$A$26,$P6)+SUMIFS(LU_FG!L$5:L$26,LU_FG!$A$5:$A$26,$Q6)</f>
        <v>0</v>
      </c>
      <c r="AC6">
        <f t="shared" si="16"/>
        <v>2</v>
      </c>
    </row>
    <row r="7" spans="1:29" ht="15.6" thickTop="1" thickBot="1" x14ac:dyDescent="0.35">
      <c r="A7" t="str">
        <f t="shared" si="5"/>
        <v>FG006</v>
      </c>
      <c r="B7" s="4" t="str">
        <f>IFERROR(VLOOKUP($A7, DataInput!$D:$E, 2, FALSE), "")</f>
        <v>FG;P010;1;2;2;2;3;2;1;1;0;2.2;0.67;TRUE;R21;R12;</v>
      </c>
      <c r="C7" s="3" t="str">
        <f t="shared" si="0"/>
        <v>P010</v>
      </c>
      <c r="D7" s="8">
        <f t="shared" si="1"/>
        <v>1</v>
      </c>
      <c r="E7" s="8">
        <f t="shared" si="6"/>
        <v>2</v>
      </c>
      <c r="F7" s="8">
        <f t="shared" si="7"/>
        <v>2</v>
      </c>
      <c r="G7" s="8">
        <f t="shared" si="8"/>
        <v>2</v>
      </c>
      <c r="H7" s="8">
        <f t="shared" si="9"/>
        <v>3</v>
      </c>
      <c r="I7" s="8">
        <f t="shared" si="10"/>
        <v>2</v>
      </c>
      <c r="J7" s="8">
        <f t="shared" si="11"/>
        <v>1</v>
      </c>
      <c r="K7" s="8">
        <f t="shared" si="12"/>
        <v>1</v>
      </c>
      <c r="L7" s="8">
        <f t="shared" si="13"/>
        <v>0</v>
      </c>
      <c r="M7" s="8">
        <f t="shared" si="14"/>
        <v>2.2000000000000002</v>
      </c>
      <c r="N7" s="8">
        <f t="shared" si="15"/>
        <v>0.67</v>
      </c>
      <c r="O7" s="3" t="str">
        <f t="shared" si="2"/>
        <v>TRUE</v>
      </c>
      <c r="P7" s="3" t="str">
        <f t="shared" si="3"/>
        <v>R21</v>
      </c>
      <c r="Q7" s="3" t="str">
        <f t="shared" si="4"/>
        <v>R12</v>
      </c>
      <c r="R7" s="2">
        <f>IF(M7&lt;&gt;"",ROUND(M7+(3-M7)*(M7/3)^Stat_FG!$C$2*(N7/3)^Stat_FG!$E$2,2),"")</f>
        <v>2.4300000000000002</v>
      </c>
      <c r="S7" s="2">
        <f>VLOOKUP($C7,RO!$C:$I,7,FALSE)</f>
        <v>1</v>
      </c>
      <c r="T7">
        <f>SUMIFS(LU_FG!D$5:D$26,LU_FG!$A$5:$A$26,$P7)+SUMIFS(LU_FG!D$5:D$26,LU_FG!$A$5:$A$26,$Q7)</f>
        <v>0.5</v>
      </c>
      <c r="U7">
        <f>SUMIFS(LU_FG!E$5:E$26,LU_FG!$A$5:$A$26,$P7)+SUMIFS(LU_FG!E$5:E$26,LU_FG!$A$5:$A$26,$Q7)</f>
        <v>0</v>
      </c>
      <c r="V7">
        <f>SUMIFS(LU_FG!F$5:F$26,LU_FG!$A$5:$A$26,$P7)+SUMIFS(LU_FG!F$5:F$26,LU_FG!$A$5:$A$26,$Q7)</f>
        <v>0.4</v>
      </c>
      <c r="W7">
        <f>SUMIFS(LU_FG!G$5:G$26,LU_FG!$A$5:$A$26,$P7)+SUMIFS(LU_FG!G$5:G$26,LU_FG!$A$5:$A$26,$Q7)</f>
        <v>0</v>
      </c>
      <c r="X7">
        <f>SUMIFS(LU_FG!H$5:H$26,LU_FG!$A$5:$A$26,$P7)+SUMIFS(LU_FG!H$5:H$26,LU_FG!$A$5:$A$26,$Q7)</f>
        <v>0.4</v>
      </c>
      <c r="Y7">
        <f>SUMIFS(LU_FG!I$5:I$26,LU_FG!$A$5:$A$26,$P7)+SUMIFS(LU_FG!I$5:I$26,LU_FG!$A$5:$A$26,$Q7)</f>
        <v>0.4</v>
      </c>
      <c r="Z7">
        <f>SUMIFS(LU_FG!J$5:J$26,LU_FG!$A$5:$A$26,$P7)+SUMIFS(LU_FG!J$5:J$26,LU_FG!$A$5:$A$26,$Q7)</f>
        <v>0</v>
      </c>
      <c r="AA7">
        <f>SUMIFS(LU_FG!K$5:K$26,LU_FG!$A$5:$A$26,$P7)+SUMIFS(LU_FG!K$5:K$26,LU_FG!$A$5:$A$26,$Q7)</f>
        <v>0.3</v>
      </c>
      <c r="AB7">
        <f>SUMIFS(LU_FG!L$5:L$26,LU_FG!$A$5:$A$26,$P7)+SUMIFS(LU_FG!L$5:L$26,LU_FG!$A$5:$A$26,$Q7)</f>
        <v>0</v>
      </c>
      <c r="AC7">
        <f t="shared" si="16"/>
        <v>2</v>
      </c>
    </row>
    <row r="8" spans="1:29" ht="15.6" thickTop="1" thickBot="1" x14ac:dyDescent="0.35">
      <c r="A8" t="str">
        <f t="shared" si="5"/>
        <v>FG007</v>
      </c>
      <c r="B8" s="4" t="str">
        <f>IFERROR(VLOOKUP($A8, DataInput!$D:$E, 2, FALSE), "")</f>
        <v>FG;P011;0;1;2;1;3;1;1;0;0;1.6;0.33;FALSE;R20;R21;</v>
      </c>
      <c r="C8" s="3" t="str">
        <f t="shared" si="0"/>
        <v>P011</v>
      </c>
      <c r="D8" s="8">
        <f t="shared" si="1"/>
        <v>0</v>
      </c>
      <c r="E8" s="8">
        <f t="shared" si="6"/>
        <v>1</v>
      </c>
      <c r="F8" s="8">
        <f t="shared" si="7"/>
        <v>2</v>
      </c>
      <c r="G8" s="8">
        <f t="shared" si="8"/>
        <v>1</v>
      </c>
      <c r="H8" s="8">
        <f t="shared" si="9"/>
        <v>3</v>
      </c>
      <c r="I8" s="8">
        <f t="shared" si="10"/>
        <v>1</v>
      </c>
      <c r="J8" s="8">
        <f t="shared" si="11"/>
        <v>1</v>
      </c>
      <c r="K8" s="8">
        <f t="shared" si="12"/>
        <v>0</v>
      </c>
      <c r="L8" s="8">
        <f t="shared" si="13"/>
        <v>0</v>
      </c>
      <c r="M8" s="8">
        <f t="shared" si="14"/>
        <v>1.6</v>
      </c>
      <c r="N8" s="8">
        <f t="shared" si="15"/>
        <v>0.33</v>
      </c>
      <c r="O8" s="3" t="str">
        <f t="shared" si="2"/>
        <v>FALSE</v>
      </c>
      <c r="P8" s="3" t="str">
        <f t="shared" si="3"/>
        <v>R20</v>
      </c>
      <c r="Q8" s="3" t="str">
        <f t="shared" si="4"/>
        <v>R21</v>
      </c>
      <c r="R8" s="2">
        <f>IF(M8&lt;&gt;"",ROUND(M8+(3-M8)*(M8/3)^Stat_FG!$C$2*(N8/3)^Stat_FG!$E$2,2),"")</f>
        <v>1.79</v>
      </c>
      <c r="S8" s="2">
        <f>VLOOKUP($C8,RO!$C:$I,7,FALSE)</f>
        <v>1</v>
      </c>
      <c r="T8">
        <f>SUMIFS(LU_FG!D$5:D$26,LU_FG!$A$5:$A$26,$P8)+SUMIFS(LU_FG!D$5:D$26,LU_FG!$A$5:$A$26,$Q8)</f>
        <v>0.2</v>
      </c>
      <c r="U8">
        <f>SUMIFS(LU_FG!E$5:E$26,LU_FG!$A$5:$A$26,$P8)+SUMIFS(LU_FG!E$5:E$26,LU_FG!$A$5:$A$26,$Q8)</f>
        <v>0</v>
      </c>
      <c r="V8">
        <f>SUMIFS(LU_FG!F$5:F$26,LU_FG!$A$5:$A$26,$P8)+SUMIFS(LU_FG!F$5:F$26,LU_FG!$A$5:$A$26,$Q8)</f>
        <v>0</v>
      </c>
      <c r="W8">
        <f>SUMIFS(LU_FG!G$5:G$26,LU_FG!$A$5:$A$26,$P8)+SUMIFS(LU_FG!G$5:G$26,LU_FG!$A$5:$A$26,$Q8)</f>
        <v>0</v>
      </c>
      <c r="X8">
        <f>SUMIFS(LU_FG!H$5:H$26,LU_FG!$A$5:$A$26,$P8)+SUMIFS(LU_FG!H$5:H$26,LU_FG!$A$5:$A$26,$Q8)</f>
        <v>1.4</v>
      </c>
      <c r="Y8">
        <f>SUMIFS(LU_FG!I$5:I$26,LU_FG!$A$5:$A$26,$P8)+SUMIFS(LU_FG!I$5:I$26,LU_FG!$A$5:$A$26,$Q8)</f>
        <v>0.4</v>
      </c>
      <c r="Z8">
        <f>SUMIFS(LU_FG!J$5:J$26,LU_FG!$A$5:$A$26,$P8)+SUMIFS(LU_FG!J$5:J$26,LU_FG!$A$5:$A$26,$Q8)</f>
        <v>0</v>
      </c>
      <c r="AA8">
        <f>SUMIFS(LU_FG!K$5:K$26,LU_FG!$A$5:$A$26,$P8)+SUMIFS(LU_FG!K$5:K$26,LU_FG!$A$5:$A$26,$Q8)</f>
        <v>0</v>
      </c>
      <c r="AB8">
        <f>SUMIFS(LU_FG!L$5:L$26,LU_FG!$A$5:$A$26,$P8)+SUMIFS(LU_FG!L$5:L$26,LU_FG!$A$5:$A$26,$Q8)</f>
        <v>0</v>
      </c>
      <c r="AC8">
        <f t="shared" si="16"/>
        <v>2</v>
      </c>
    </row>
    <row r="9" spans="1:29" ht="15.6" thickTop="1" thickBot="1" x14ac:dyDescent="0.35">
      <c r="A9" t="str">
        <f t="shared" si="5"/>
        <v>FG008</v>
      </c>
      <c r="B9" s="4" t="str">
        <f>IFERROR(VLOOKUP($A9, DataInput!$D:$E, 2, FALSE), "")</f>
        <v>FG;P012;0;2;2;1;2;1;1;0;0;1.6;0.33;TRUE;R21;R20;</v>
      </c>
      <c r="C9" s="3" t="str">
        <f t="shared" si="0"/>
        <v>P012</v>
      </c>
      <c r="D9" s="8">
        <f t="shared" si="1"/>
        <v>0</v>
      </c>
      <c r="E9" s="8">
        <f t="shared" si="6"/>
        <v>2</v>
      </c>
      <c r="F9" s="8">
        <f t="shared" si="7"/>
        <v>2</v>
      </c>
      <c r="G9" s="8">
        <f t="shared" si="8"/>
        <v>1</v>
      </c>
      <c r="H9" s="8">
        <f t="shared" si="9"/>
        <v>2</v>
      </c>
      <c r="I9" s="8">
        <f t="shared" si="10"/>
        <v>1</v>
      </c>
      <c r="J9" s="8">
        <f t="shared" si="11"/>
        <v>1</v>
      </c>
      <c r="K9" s="8">
        <f t="shared" si="12"/>
        <v>0</v>
      </c>
      <c r="L9" s="8">
        <f t="shared" si="13"/>
        <v>0</v>
      </c>
      <c r="M9" s="8">
        <f t="shared" si="14"/>
        <v>1.6</v>
      </c>
      <c r="N9" s="8">
        <f t="shared" si="15"/>
        <v>0.33</v>
      </c>
      <c r="O9" s="3" t="str">
        <f t="shared" si="2"/>
        <v>TRUE</v>
      </c>
      <c r="P9" s="3" t="str">
        <f t="shared" si="3"/>
        <v>R21</v>
      </c>
      <c r="Q9" s="3" t="str">
        <f t="shared" si="4"/>
        <v>R20</v>
      </c>
      <c r="R9" s="2">
        <f>IF(M9&lt;&gt;"",ROUND(M9+(3-M9)*(M9/3)^Stat_FG!$C$2*(N9/3)^Stat_FG!$E$2,2),"")</f>
        <v>1.79</v>
      </c>
      <c r="S9" s="2">
        <f>VLOOKUP($C9,RO!$C:$I,7,FALSE)</f>
        <v>1</v>
      </c>
      <c r="T9">
        <f>SUMIFS(LU_FG!D$5:D$26,LU_FG!$A$5:$A$26,$P9)+SUMIFS(LU_FG!D$5:D$26,LU_FG!$A$5:$A$26,$Q9)</f>
        <v>0.2</v>
      </c>
      <c r="U9">
        <f>SUMIFS(LU_FG!E$5:E$26,LU_FG!$A$5:$A$26,$P9)+SUMIFS(LU_FG!E$5:E$26,LU_FG!$A$5:$A$26,$Q9)</f>
        <v>0</v>
      </c>
      <c r="V9">
        <f>SUMIFS(LU_FG!F$5:F$26,LU_FG!$A$5:$A$26,$P9)+SUMIFS(LU_FG!F$5:F$26,LU_FG!$A$5:$A$26,$Q9)</f>
        <v>0</v>
      </c>
      <c r="W9">
        <f>SUMIFS(LU_FG!G$5:G$26,LU_FG!$A$5:$A$26,$P9)+SUMIFS(LU_FG!G$5:G$26,LU_FG!$A$5:$A$26,$Q9)</f>
        <v>0</v>
      </c>
      <c r="X9">
        <f>SUMIFS(LU_FG!H$5:H$26,LU_FG!$A$5:$A$26,$P9)+SUMIFS(LU_FG!H$5:H$26,LU_FG!$A$5:$A$26,$Q9)</f>
        <v>1.4</v>
      </c>
      <c r="Y9">
        <f>SUMIFS(LU_FG!I$5:I$26,LU_FG!$A$5:$A$26,$P9)+SUMIFS(LU_FG!I$5:I$26,LU_FG!$A$5:$A$26,$Q9)</f>
        <v>0.4</v>
      </c>
      <c r="Z9">
        <f>SUMIFS(LU_FG!J$5:J$26,LU_FG!$A$5:$A$26,$P9)+SUMIFS(LU_FG!J$5:J$26,LU_FG!$A$5:$A$26,$Q9)</f>
        <v>0</v>
      </c>
      <c r="AA9">
        <f>SUMIFS(LU_FG!K$5:K$26,LU_FG!$A$5:$A$26,$P9)+SUMIFS(LU_FG!K$5:K$26,LU_FG!$A$5:$A$26,$Q9)</f>
        <v>0</v>
      </c>
      <c r="AB9">
        <f>SUMIFS(LU_FG!L$5:L$26,LU_FG!$A$5:$A$26,$P9)+SUMIFS(LU_FG!L$5:L$26,LU_FG!$A$5:$A$26,$Q9)</f>
        <v>0</v>
      </c>
      <c r="AC9">
        <f t="shared" si="16"/>
        <v>2</v>
      </c>
    </row>
    <row r="10" spans="1:29" ht="15.6" thickTop="1" thickBot="1" x14ac:dyDescent="0.35">
      <c r="A10" t="str">
        <f t="shared" si="5"/>
        <v>FG009</v>
      </c>
      <c r="B10" s="4" t="str">
        <f>IFERROR(VLOOKUP($A10, DataInput!$D:$E, 2, FALSE), "")</f>
        <v/>
      </c>
      <c r="C10" s="3" t="str">
        <f t="shared" ref="C10:C19" si="17">IFERROR(
  MID($B10,
    FIND("♦", SUBSTITUTE($B10, ";", "♦", 1)) + 1,
    FIND("♦", SUBSTITUTE($B10, ";", "♦", 2)) - FIND("♦", SUBSTITUTE($B10, ";", "♦", 1)) - 1
  ),
  ""
)</f>
        <v/>
      </c>
      <c r="D10" s="8" t="str">
        <f t="shared" si="1"/>
        <v/>
      </c>
      <c r="E10" s="8" t="str">
        <f t="shared" si="6"/>
        <v/>
      </c>
      <c r="F10" s="8" t="str">
        <f t="shared" si="7"/>
        <v/>
      </c>
      <c r="G10" s="8" t="str">
        <f t="shared" si="8"/>
        <v/>
      </c>
      <c r="H10" s="8" t="str">
        <f t="shared" si="9"/>
        <v/>
      </c>
      <c r="I10" s="8" t="str">
        <f t="shared" si="10"/>
        <v/>
      </c>
      <c r="J10" s="8" t="str">
        <f t="shared" si="11"/>
        <v/>
      </c>
      <c r="K10" s="8" t="str">
        <f t="shared" si="12"/>
        <v/>
      </c>
      <c r="L10" s="8" t="str">
        <f t="shared" si="13"/>
        <v/>
      </c>
      <c r="M10" s="8" t="str">
        <f t="shared" si="14"/>
        <v/>
      </c>
      <c r="N10" s="8" t="str">
        <f t="shared" si="15"/>
        <v/>
      </c>
      <c r="O10" s="3" t="str">
        <f t="shared" si="2"/>
        <v/>
      </c>
      <c r="P10" s="3" t="str">
        <f t="shared" si="3"/>
        <v/>
      </c>
      <c r="Q10" s="3" t="str">
        <f t="shared" si="4"/>
        <v/>
      </c>
      <c r="R10" s="2" t="str">
        <f>IF(M10&lt;&gt;"",ROUND(M10+(3-M10)*(M10/3)^Stat_FG!$C$2*(N10/3)^Stat_FG!$E$2,2),"")</f>
        <v/>
      </c>
      <c r="S10" s="2" t="str">
        <f>VLOOKUP($C10,RO!$C:$I,7,FALSE)</f>
        <v/>
      </c>
      <c r="T10">
        <f>SUMIFS(LU_FG!D$5:D$26,LU_FG!$A$5:$A$26,$P10)+SUMIFS(LU_FG!D$5:D$26,LU_FG!$A$5:$A$26,$Q10)</f>
        <v>0</v>
      </c>
      <c r="U10">
        <f>SUMIFS(LU_FG!E$5:E$26,LU_FG!$A$5:$A$26,$P10)+SUMIFS(LU_FG!E$5:E$26,LU_FG!$A$5:$A$26,$Q10)</f>
        <v>0</v>
      </c>
      <c r="V10">
        <f>SUMIFS(LU_FG!F$5:F$26,LU_FG!$A$5:$A$26,$P10)+SUMIFS(LU_FG!F$5:F$26,LU_FG!$A$5:$A$26,$Q10)</f>
        <v>0</v>
      </c>
      <c r="W10">
        <f>SUMIFS(LU_FG!G$5:G$26,LU_FG!$A$5:$A$26,$P10)+SUMIFS(LU_FG!G$5:G$26,LU_FG!$A$5:$A$26,$Q10)</f>
        <v>0</v>
      </c>
      <c r="X10">
        <f>SUMIFS(LU_FG!H$5:H$26,LU_FG!$A$5:$A$26,$P10)+SUMIFS(LU_FG!H$5:H$26,LU_FG!$A$5:$A$26,$Q10)</f>
        <v>0</v>
      </c>
      <c r="Y10">
        <f>SUMIFS(LU_FG!I$5:I$26,LU_FG!$A$5:$A$26,$P10)+SUMIFS(LU_FG!I$5:I$26,LU_FG!$A$5:$A$26,$Q10)</f>
        <v>0</v>
      </c>
      <c r="Z10">
        <f>SUMIFS(LU_FG!J$5:J$26,LU_FG!$A$5:$A$26,$P10)+SUMIFS(LU_FG!J$5:J$26,LU_FG!$A$5:$A$26,$Q10)</f>
        <v>0</v>
      </c>
      <c r="AA10">
        <f>SUMIFS(LU_FG!K$5:K$26,LU_FG!$A$5:$A$26,$P10)+SUMIFS(LU_FG!K$5:K$26,LU_FG!$A$5:$A$26,$Q10)</f>
        <v>0</v>
      </c>
      <c r="AB10">
        <f>SUMIFS(LU_FG!L$5:L$26,LU_FG!$A$5:$A$26,$P10)+SUMIFS(LU_FG!L$5:L$26,LU_FG!$A$5:$A$26,$Q10)</f>
        <v>0</v>
      </c>
      <c r="AC10">
        <f t="shared" si="16"/>
        <v>0</v>
      </c>
    </row>
    <row r="11" spans="1:29" ht="15.6" thickTop="1" thickBot="1" x14ac:dyDescent="0.35">
      <c r="A11" t="str">
        <f t="shared" si="5"/>
        <v>FG010</v>
      </c>
      <c r="B11" s="4" t="str">
        <f>IFERROR(VLOOKUP($A11, DataInput!$D:$E, 2, FALSE), "")</f>
        <v/>
      </c>
      <c r="C11" s="3" t="str">
        <f t="shared" si="17"/>
        <v/>
      </c>
      <c r="D11" s="8" t="str">
        <f t="shared" si="1"/>
        <v/>
      </c>
      <c r="E11" s="8" t="str">
        <f t="shared" si="6"/>
        <v/>
      </c>
      <c r="F11" s="8" t="str">
        <f t="shared" si="7"/>
        <v/>
      </c>
      <c r="G11" s="8" t="str">
        <f t="shared" si="8"/>
        <v/>
      </c>
      <c r="H11" s="8" t="str">
        <f t="shared" si="9"/>
        <v/>
      </c>
      <c r="I11" s="8" t="str">
        <f t="shared" si="10"/>
        <v/>
      </c>
      <c r="J11" s="8" t="str">
        <f t="shared" si="11"/>
        <v/>
      </c>
      <c r="K11" s="8" t="str">
        <f t="shared" si="12"/>
        <v/>
      </c>
      <c r="L11" s="8" t="str">
        <f t="shared" si="13"/>
        <v/>
      </c>
      <c r="M11" s="8" t="str">
        <f t="shared" si="14"/>
        <v/>
      </c>
      <c r="N11" s="8" t="str">
        <f t="shared" si="15"/>
        <v/>
      </c>
      <c r="O11" s="3" t="str">
        <f t="shared" si="2"/>
        <v/>
      </c>
      <c r="P11" s="3" t="str">
        <f t="shared" si="3"/>
        <v/>
      </c>
      <c r="Q11" s="3" t="str">
        <f t="shared" si="4"/>
        <v/>
      </c>
      <c r="R11" s="2" t="str">
        <f>IF(M11&lt;&gt;"",ROUND(M11+(3-M11)*(M11/3)^Stat_FG!$C$2*(N11/3)^Stat_FG!$E$2,2),"")</f>
        <v/>
      </c>
      <c r="S11" s="2" t="str">
        <f>VLOOKUP($C11,RO!$C:$I,7,FALSE)</f>
        <v/>
      </c>
      <c r="T11">
        <f>SUMIFS(LU_FG!D$5:D$26,LU_FG!$A$5:$A$26,$P11)+SUMIFS(LU_FG!D$5:D$26,LU_FG!$A$5:$A$26,$Q11)</f>
        <v>0</v>
      </c>
      <c r="U11">
        <f>SUMIFS(LU_FG!E$5:E$26,LU_FG!$A$5:$A$26,$P11)+SUMIFS(LU_FG!E$5:E$26,LU_FG!$A$5:$A$26,$Q11)</f>
        <v>0</v>
      </c>
      <c r="V11">
        <f>SUMIFS(LU_FG!F$5:F$26,LU_FG!$A$5:$A$26,$P11)+SUMIFS(LU_FG!F$5:F$26,LU_FG!$A$5:$A$26,$Q11)</f>
        <v>0</v>
      </c>
      <c r="W11">
        <f>SUMIFS(LU_FG!G$5:G$26,LU_FG!$A$5:$A$26,$P11)+SUMIFS(LU_FG!G$5:G$26,LU_FG!$A$5:$A$26,$Q11)</f>
        <v>0</v>
      </c>
      <c r="X11">
        <f>SUMIFS(LU_FG!H$5:H$26,LU_FG!$A$5:$A$26,$P11)+SUMIFS(LU_FG!H$5:H$26,LU_FG!$A$5:$A$26,$Q11)</f>
        <v>0</v>
      </c>
      <c r="Y11">
        <f>SUMIFS(LU_FG!I$5:I$26,LU_FG!$A$5:$A$26,$P11)+SUMIFS(LU_FG!I$5:I$26,LU_FG!$A$5:$A$26,$Q11)</f>
        <v>0</v>
      </c>
      <c r="Z11">
        <f>SUMIFS(LU_FG!J$5:J$26,LU_FG!$A$5:$A$26,$P11)+SUMIFS(LU_FG!J$5:J$26,LU_FG!$A$5:$A$26,$Q11)</f>
        <v>0</v>
      </c>
      <c r="AA11">
        <f>SUMIFS(LU_FG!K$5:K$26,LU_FG!$A$5:$A$26,$P11)+SUMIFS(LU_FG!K$5:K$26,LU_FG!$A$5:$A$26,$Q11)</f>
        <v>0</v>
      </c>
      <c r="AB11">
        <f>SUMIFS(LU_FG!L$5:L$26,LU_FG!$A$5:$A$26,$P11)+SUMIFS(LU_FG!L$5:L$26,LU_FG!$A$5:$A$26,$Q11)</f>
        <v>0</v>
      </c>
      <c r="AC11">
        <f t="shared" si="16"/>
        <v>0</v>
      </c>
    </row>
    <row r="12" spans="1:29" ht="15.6" thickTop="1" thickBot="1" x14ac:dyDescent="0.35">
      <c r="A12" t="str">
        <f t="shared" si="5"/>
        <v>FG011</v>
      </c>
      <c r="B12" s="4" t="str">
        <f>IFERROR(VLOOKUP($A12, DataInput!$D:$E, 2, FALSE), "")</f>
        <v/>
      </c>
      <c r="C12" s="3" t="str">
        <f t="shared" si="17"/>
        <v/>
      </c>
      <c r="D12" s="8" t="str">
        <f t="shared" si="1"/>
        <v/>
      </c>
      <c r="E12" s="8" t="str">
        <f t="shared" si="6"/>
        <v/>
      </c>
      <c r="F12" s="8" t="str">
        <f t="shared" si="7"/>
        <v/>
      </c>
      <c r="G12" s="8" t="str">
        <f t="shared" si="8"/>
        <v/>
      </c>
      <c r="H12" s="8" t="str">
        <f t="shared" si="9"/>
        <v/>
      </c>
      <c r="I12" s="8" t="str">
        <f t="shared" si="10"/>
        <v/>
      </c>
      <c r="J12" s="8" t="str">
        <f t="shared" si="11"/>
        <v/>
      </c>
      <c r="K12" s="8" t="str">
        <f t="shared" si="12"/>
        <v/>
      </c>
      <c r="L12" s="8" t="str">
        <f t="shared" si="13"/>
        <v/>
      </c>
      <c r="M12" s="8" t="str">
        <f t="shared" si="14"/>
        <v/>
      </c>
      <c r="N12" s="8" t="str">
        <f t="shared" si="15"/>
        <v/>
      </c>
      <c r="O12" s="3" t="str">
        <f t="shared" si="2"/>
        <v/>
      </c>
      <c r="P12" s="3" t="str">
        <f t="shared" si="3"/>
        <v/>
      </c>
      <c r="Q12" s="3" t="str">
        <f t="shared" si="4"/>
        <v/>
      </c>
      <c r="R12" s="2" t="str">
        <f>IF(M12&lt;&gt;"",ROUND(M12+(3-M12)*(M12/3)^Stat_FG!$C$2*(N12/3)^Stat_FG!$E$2,2),"")</f>
        <v/>
      </c>
      <c r="S12" s="2" t="str">
        <f>VLOOKUP($C12,RO!$C:$I,7,FALSE)</f>
        <v/>
      </c>
      <c r="T12">
        <f>SUMIFS(LU_FG!D$5:D$26,LU_FG!$A$5:$A$26,$P12)+SUMIFS(LU_FG!D$5:D$26,LU_FG!$A$5:$A$26,$Q12)</f>
        <v>0</v>
      </c>
      <c r="U12">
        <f>SUMIFS(LU_FG!E$5:E$26,LU_FG!$A$5:$A$26,$P12)+SUMIFS(LU_FG!E$5:E$26,LU_FG!$A$5:$A$26,$Q12)</f>
        <v>0</v>
      </c>
      <c r="V12">
        <f>SUMIFS(LU_FG!F$5:F$26,LU_FG!$A$5:$A$26,$P12)+SUMIFS(LU_FG!F$5:F$26,LU_FG!$A$5:$A$26,$Q12)</f>
        <v>0</v>
      </c>
      <c r="W12">
        <f>SUMIFS(LU_FG!G$5:G$26,LU_FG!$A$5:$A$26,$P12)+SUMIFS(LU_FG!G$5:G$26,LU_FG!$A$5:$A$26,$Q12)</f>
        <v>0</v>
      </c>
      <c r="X12">
        <f>SUMIFS(LU_FG!H$5:H$26,LU_FG!$A$5:$A$26,$P12)+SUMIFS(LU_FG!H$5:H$26,LU_FG!$A$5:$A$26,$Q12)</f>
        <v>0</v>
      </c>
      <c r="Y12">
        <f>SUMIFS(LU_FG!I$5:I$26,LU_FG!$A$5:$A$26,$P12)+SUMIFS(LU_FG!I$5:I$26,LU_FG!$A$5:$A$26,$Q12)</f>
        <v>0</v>
      </c>
      <c r="Z12">
        <f>SUMIFS(LU_FG!J$5:J$26,LU_FG!$A$5:$A$26,$P12)+SUMIFS(LU_FG!J$5:J$26,LU_FG!$A$5:$A$26,$Q12)</f>
        <v>0</v>
      </c>
      <c r="AA12">
        <f>SUMIFS(LU_FG!K$5:K$26,LU_FG!$A$5:$A$26,$P12)+SUMIFS(LU_FG!K$5:K$26,LU_FG!$A$5:$A$26,$Q12)</f>
        <v>0</v>
      </c>
      <c r="AB12">
        <f>SUMIFS(LU_FG!L$5:L$26,LU_FG!$A$5:$A$26,$P12)+SUMIFS(LU_FG!L$5:L$26,LU_FG!$A$5:$A$26,$Q12)</f>
        <v>0</v>
      </c>
      <c r="AC12">
        <f t="shared" si="16"/>
        <v>0</v>
      </c>
    </row>
    <row r="13" spans="1:29" ht="15.6" thickTop="1" thickBot="1" x14ac:dyDescent="0.35">
      <c r="A13" t="str">
        <f t="shared" si="5"/>
        <v>FG012</v>
      </c>
      <c r="B13" s="4" t="str">
        <f>IFERROR(VLOOKUP($A13, DataInput!$D:$E, 2, FALSE), "")</f>
        <v/>
      </c>
      <c r="C13" s="3" t="str">
        <f t="shared" si="17"/>
        <v/>
      </c>
      <c r="D13" s="8" t="str">
        <f t="shared" si="1"/>
        <v/>
      </c>
      <c r="E13" s="8" t="str">
        <f t="shared" si="6"/>
        <v/>
      </c>
      <c r="F13" s="8" t="str">
        <f t="shared" si="7"/>
        <v/>
      </c>
      <c r="G13" s="8" t="str">
        <f t="shared" si="8"/>
        <v/>
      </c>
      <c r="H13" s="8" t="str">
        <f t="shared" si="9"/>
        <v/>
      </c>
      <c r="I13" s="8" t="str">
        <f t="shared" si="10"/>
        <v/>
      </c>
      <c r="J13" s="8" t="str">
        <f t="shared" si="11"/>
        <v/>
      </c>
      <c r="K13" s="8" t="str">
        <f t="shared" si="12"/>
        <v/>
      </c>
      <c r="L13" s="8" t="str">
        <f t="shared" si="13"/>
        <v/>
      </c>
      <c r="M13" s="8" t="str">
        <f t="shared" si="14"/>
        <v/>
      </c>
      <c r="N13" s="8" t="str">
        <f t="shared" si="15"/>
        <v/>
      </c>
      <c r="O13" s="3" t="str">
        <f t="shared" si="2"/>
        <v/>
      </c>
      <c r="P13" s="3" t="str">
        <f t="shared" si="3"/>
        <v/>
      </c>
      <c r="Q13" s="3" t="str">
        <f t="shared" si="4"/>
        <v/>
      </c>
      <c r="R13" s="2" t="str">
        <f>IF(M13&lt;&gt;"",ROUND(M13+(3-M13)*(M13/3)^Stat_FG!$C$2*(N13/3)^Stat_FG!$E$2,2),"")</f>
        <v/>
      </c>
      <c r="S13" s="2" t="str">
        <f>VLOOKUP($C13,RO!$C:$I,7,FALSE)</f>
        <v/>
      </c>
      <c r="T13">
        <f>SUMIFS(LU_FG!D$5:D$26,LU_FG!$A$5:$A$26,$P13)+SUMIFS(LU_FG!D$5:D$26,LU_FG!$A$5:$A$26,$Q13)</f>
        <v>0</v>
      </c>
      <c r="U13">
        <f>SUMIFS(LU_FG!E$5:E$26,LU_FG!$A$5:$A$26,$P13)+SUMIFS(LU_FG!E$5:E$26,LU_FG!$A$5:$A$26,$Q13)</f>
        <v>0</v>
      </c>
      <c r="V13">
        <f>SUMIFS(LU_FG!F$5:F$26,LU_FG!$A$5:$A$26,$P13)+SUMIFS(LU_FG!F$5:F$26,LU_FG!$A$5:$A$26,$Q13)</f>
        <v>0</v>
      </c>
      <c r="W13">
        <f>SUMIFS(LU_FG!G$5:G$26,LU_FG!$A$5:$A$26,$P13)+SUMIFS(LU_FG!G$5:G$26,LU_FG!$A$5:$A$26,$Q13)</f>
        <v>0</v>
      </c>
      <c r="X13">
        <f>SUMIFS(LU_FG!H$5:H$26,LU_FG!$A$5:$A$26,$P13)+SUMIFS(LU_FG!H$5:H$26,LU_FG!$A$5:$A$26,$Q13)</f>
        <v>0</v>
      </c>
      <c r="Y13">
        <f>SUMIFS(LU_FG!I$5:I$26,LU_FG!$A$5:$A$26,$P13)+SUMIFS(LU_FG!I$5:I$26,LU_FG!$A$5:$A$26,$Q13)</f>
        <v>0</v>
      </c>
      <c r="Z13">
        <f>SUMIFS(LU_FG!J$5:J$26,LU_FG!$A$5:$A$26,$P13)+SUMIFS(LU_FG!J$5:J$26,LU_FG!$A$5:$A$26,$Q13)</f>
        <v>0</v>
      </c>
      <c r="AA13">
        <f>SUMIFS(LU_FG!K$5:K$26,LU_FG!$A$5:$A$26,$P13)+SUMIFS(LU_FG!K$5:K$26,LU_FG!$A$5:$A$26,$Q13)</f>
        <v>0</v>
      </c>
      <c r="AB13">
        <f>SUMIFS(LU_FG!L$5:L$26,LU_FG!$A$5:$A$26,$P13)+SUMIFS(LU_FG!L$5:L$26,LU_FG!$A$5:$A$26,$Q13)</f>
        <v>0</v>
      </c>
      <c r="AC13">
        <f t="shared" si="16"/>
        <v>0</v>
      </c>
    </row>
    <row r="14" spans="1:29" ht="15.6" thickTop="1" thickBot="1" x14ac:dyDescent="0.35">
      <c r="A14" t="str">
        <f t="shared" si="5"/>
        <v>FG013</v>
      </c>
      <c r="B14" s="4" t="str">
        <f>IFERROR(VLOOKUP($A14, DataInput!$D:$E, 2, FALSE), "")</f>
        <v/>
      </c>
      <c r="C14" s="3" t="str">
        <f t="shared" si="17"/>
        <v/>
      </c>
      <c r="D14" s="8" t="str">
        <f t="shared" si="1"/>
        <v/>
      </c>
      <c r="E14" s="8" t="str">
        <f t="shared" si="6"/>
        <v/>
      </c>
      <c r="F14" s="8" t="str">
        <f t="shared" si="7"/>
        <v/>
      </c>
      <c r="G14" s="8" t="str">
        <f t="shared" si="8"/>
        <v/>
      </c>
      <c r="H14" s="8" t="str">
        <f t="shared" si="9"/>
        <v/>
      </c>
      <c r="I14" s="8" t="str">
        <f t="shared" si="10"/>
        <v/>
      </c>
      <c r="J14" s="8" t="str">
        <f t="shared" si="11"/>
        <v/>
      </c>
      <c r="K14" s="8" t="str">
        <f t="shared" si="12"/>
        <v/>
      </c>
      <c r="L14" s="8" t="str">
        <f t="shared" si="13"/>
        <v/>
      </c>
      <c r="M14" s="8" t="str">
        <f t="shared" si="14"/>
        <v/>
      </c>
      <c r="N14" s="8" t="str">
        <f t="shared" si="15"/>
        <v/>
      </c>
      <c r="O14" s="3" t="str">
        <f t="shared" si="2"/>
        <v/>
      </c>
      <c r="P14" s="3" t="str">
        <f t="shared" si="3"/>
        <v/>
      </c>
      <c r="Q14" s="3" t="str">
        <f t="shared" si="4"/>
        <v/>
      </c>
      <c r="R14" s="2" t="str">
        <f>IF(M14&lt;&gt;"",ROUND(M14+(3-M14)*(M14/3)^Stat_FG!$C$2*(N14/3)^Stat_FG!$E$2,2),"")</f>
        <v/>
      </c>
      <c r="S14" s="2" t="str">
        <f>VLOOKUP($C14,RO!$C:$I,7,FALSE)</f>
        <v/>
      </c>
      <c r="T14">
        <f>SUMIFS(LU_FG!D$5:D$26,LU_FG!$A$5:$A$26,$P14)+SUMIFS(LU_FG!D$5:D$26,LU_FG!$A$5:$A$26,$Q14)</f>
        <v>0</v>
      </c>
      <c r="U14">
        <f>SUMIFS(LU_FG!E$5:E$26,LU_FG!$A$5:$A$26,$P14)+SUMIFS(LU_FG!E$5:E$26,LU_FG!$A$5:$A$26,$Q14)</f>
        <v>0</v>
      </c>
      <c r="V14">
        <f>SUMIFS(LU_FG!F$5:F$26,LU_FG!$A$5:$A$26,$P14)+SUMIFS(LU_FG!F$5:F$26,LU_FG!$A$5:$A$26,$Q14)</f>
        <v>0</v>
      </c>
      <c r="W14">
        <f>SUMIFS(LU_FG!G$5:G$26,LU_FG!$A$5:$A$26,$P14)+SUMIFS(LU_FG!G$5:G$26,LU_FG!$A$5:$A$26,$Q14)</f>
        <v>0</v>
      </c>
      <c r="X14">
        <f>SUMIFS(LU_FG!H$5:H$26,LU_FG!$A$5:$A$26,$P14)+SUMIFS(LU_FG!H$5:H$26,LU_FG!$A$5:$A$26,$Q14)</f>
        <v>0</v>
      </c>
      <c r="Y14">
        <f>SUMIFS(LU_FG!I$5:I$26,LU_FG!$A$5:$A$26,$P14)+SUMIFS(LU_FG!I$5:I$26,LU_FG!$A$5:$A$26,$Q14)</f>
        <v>0</v>
      </c>
      <c r="Z14">
        <f>SUMIFS(LU_FG!J$5:J$26,LU_FG!$A$5:$A$26,$P14)+SUMIFS(LU_FG!J$5:J$26,LU_FG!$A$5:$A$26,$Q14)</f>
        <v>0</v>
      </c>
      <c r="AA14">
        <f>SUMIFS(LU_FG!K$5:K$26,LU_FG!$A$5:$A$26,$P14)+SUMIFS(LU_FG!K$5:K$26,LU_FG!$A$5:$A$26,$Q14)</f>
        <v>0</v>
      </c>
      <c r="AB14">
        <f>SUMIFS(LU_FG!L$5:L$26,LU_FG!$A$5:$A$26,$P14)+SUMIFS(LU_FG!L$5:L$26,LU_FG!$A$5:$A$26,$Q14)</f>
        <v>0</v>
      </c>
      <c r="AC14">
        <f t="shared" si="16"/>
        <v>0</v>
      </c>
    </row>
    <row r="15" spans="1:29" ht="15.6" thickTop="1" thickBot="1" x14ac:dyDescent="0.35">
      <c r="A15" t="str">
        <f t="shared" si="5"/>
        <v>FG014</v>
      </c>
      <c r="B15" s="4" t="str">
        <f>IFERROR(VLOOKUP($A15, DataInput!$D:$E, 2, FALSE), "")</f>
        <v/>
      </c>
      <c r="C15" s="3" t="str">
        <f t="shared" si="17"/>
        <v/>
      </c>
      <c r="D15" s="8" t="str">
        <f t="shared" si="1"/>
        <v/>
      </c>
      <c r="E15" s="8" t="str">
        <f t="shared" si="6"/>
        <v/>
      </c>
      <c r="F15" s="8" t="str">
        <f t="shared" si="7"/>
        <v/>
      </c>
      <c r="G15" s="8" t="str">
        <f t="shared" si="8"/>
        <v/>
      </c>
      <c r="H15" s="8" t="str">
        <f t="shared" si="9"/>
        <v/>
      </c>
      <c r="I15" s="8" t="str">
        <f t="shared" si="10"/>
        <v/>
      </c>
      <c r="J15" s="8" t="str">
        <f t="shared" si="11"/>
        <v/>
      </c>
      <c r="K15" s="8" t="str">
        <f t="shared" si="12"/>
        <v/>
      </c>
      <c r="L15" s="8" t="str">
        <f t="shared" si="13"/>
        <v/>
      </c>
      <c r="M15" s="8" t="str">
        <f t="shared" si="14"/>
        <v/>
      </c>
      <c r="N15" s="8" t="str">
        <f t="shared" si="15"/>
        <v/>
      </c>
      <c r="O15" s="3" t="str">
        <f t="shared" si="2"/>
        <v/>
      </c>
      <c r="P15" s="3" t="str">
        <f t="shared" si="3"/>
        <v/>
      </c>
      <c r="Q15" s="3" t="str">
        <f t="shared" si="4"/>
        <v/>
      </c>
      <c r="R15" s="2" t="str">
        <f>IF(M15&lt;&gt;"",ROUND(M15+(3-M15)*(M15/3)^Stat_FG!$C$2*(N15/3)^Stat_FG!$E$2,2),"")</f>
        <v/>
      </c>
      <c r="S15" s="2" t="str">
        <f>VLOOKUP($C15,RO!$C:$I,7,FALSE)</f>
        <v/>
      </c>
      <c r="T15">
        <f>SUMIFS(LU_FG!D$5:D$26,LU_FG!$A$5:$A$26,$P15)+SUMIFS(LU_FG!D$5:D$26,LU_FG!$A$5:$A$26,$Q15)</f>
        <v>0</v>
      </c>
      <c r="U15">
        <f>SUMIFS(LU_FG!E$5:E$26,LU_FG!$A$5:$A$26,$P15)+SUMIFS(LU_FG!E$5:E$26,LU_FG!$A$5:$A$26,$Q15)</f>
        <v>0</v>
      </c>
      <c r="V15">
        <f>SUMIFS(LU_FG!F$5:F$26,LU_FG!$A$5:$A$26,$P15)+SUMIFS(LU_FG!F$5:F$26,LU_FG!$A$5:$A$26,$Q15)</f>
        <v>0</v>
      </c>
      <c r="W15">
        <f>SUMIFS(LU_FG!G$5:G$26,LU_FG!$A$5:$A$26,$P15)+SUMIFS(LU_FG!G$5:G$26,LU_FG!$A$5:$A$26,$Q15)</f>
        <v>0</v>
      </c>
      <c r="X15">
        <f>SUMIFS(LU_FG!H$5:H$26,LU_FG!$A$5:$A$26,$P15)+SUMIFS(LU_FG!H$5:H$26,LU_FG!$A$5:$A$26,$Q15)</f>
        <v>0</v>
      </c>
      <c r="Y15">
        <f>SUMIFS(LU_FG!I$5:I$26,LU_FG!$A$5:$A$26,$P15)+SUMIFS(LU_FG!I$5:I$26,LU_FG!$A$5:$A$26,$Q15)</f>
        <v>0</v>
      </c>
      <c r="Z15">
        <f>SUMIFS(LU_FG!J$5:J$26,LU_FG!$A$5:$A$26,$P15)+SUMIFS(LU_FG!J$5:J$26,LU_FG!$A$5:$A$26,$Q15)</f>
        <v>0</v>
      </c>
      <c r="AA15">
        <f>SUMIFS(LU_FG!K$5:K$26,LU_FG!$A$5:$A$26,$P15)+SUMIFS(LU_FG!K$5:K$26,LU_FG!$A$5:$A$26,$Q15)</f>
        <v>0</v>
      </c>
      <c r="AB15">
        <f>SUMIFS(LU_FG!L$5:L$26,LU_FG!$A$5:$A$26,$P15)+SUMIFS(LU_FG!L$5:L$26,LU_FG!$A$5:$A$26,$Q15)</f>
        <v>0</v>
      </c>
      <c r="AC15">
        <f t="shared" si="16"/>
        <v>0</v>
      </c>
    </row>
    <row r="16" spans="1:29" ht="15.6" thickTop="1" thickBot="1" x14ac:dyDescent="0.35">
      <c r="A16" t="str">
        <f t="shared" si="5"/>
        <v>FG015</v>
      </c>
      <c r="B16" s="4" t="str">
        <f>IFERROR(VLOOKUP($A16, DataInput!$D:$E, 2, FALSE), "")</f>
        <v/>
      </c>
      <c r="C16" s="3" t="str">
        <f t="shared" si="17"/>
        <v/>
      </c>
      <c r="D16" s="8" t="str">
        <f t="shared" si="1"/>
        <v/>
      </c>
      <c r="E16" s="8" t="str">
        <f t="shared" si="6"/>
        <v/>
      </c>
      <c r="F16" s="8" t="str">
        <f t="shared" si="7"/>
        <v/>
      </c>
      <c r="G16" s="8" t="str">
        <f t="shared" si="8"/>
        <v/>
      </c>
      <c r="H16" s="8" t="str">
        <f t="shared" si="9"/>
        <v/>
      </c>
      <c r="I16" s="8" t="str">
        <f t="shared" si="10"/>
        <v/>
      </c>
      <c r="J16" s="8" t="str">
        <f t="shared" si="11"/>
        <v/>
      </c>
      <c r="K16" s="8" t="str">
        <f t="shared" si="12"/>
        <v/>
      </c>
      <c r="L16" s="8" t="str">
        <f t="shared" si="13"/>
        <v/>
      </c>
      <c r="M16" s="8" t="str">
        <f t="shared" si="14"/>
        <v/>
      </c>
      <c r="N16" s="8" t="str">
        <f t="shared" si="15"/>
        <v/>
      </c>
      <c r="O16" s="3" t="str">
        <f t="shared" si="2"/>
        <v/>
      </c>
      <c r="P16" s="3" t="str">
        <f t="shared" si="3"/>
        <v/>
      </c>
      <c r="Q16" s="3" t="str">
        <f t="shared" si="4"/>
        <v/>
      </c>
      <c r="R16" s="2" t="str">
        <f>IF(M16&lt;&gt;"",ROUND(M16+(3-M16)*(M16/3)^Stat_FG!$C$2*(N16/3)^Stat_FG!$E$2,2),"")</f>
        <v/>
      </c>
      <c r="S16" s="2" t="str">
        <f>VLOOKUP($C16,RO!$C:$I,7,FALSE)</f>
        <v/>
      </c>
      <c r="T16">
        <f>SUMIFS(LU_FG!D$5:D$26,LU_FG!$A$5:$A$26,$P16)+SUMIFS(LU_FG!D$5:D$26,LU_FG!$A$5:$A$26,$Q16)</f>
        <v>0</v>
      </c>
      <c r="U16">
        <f>SUMIFS(LU_FG!E$5:E$26,LU_FG!$A$5:$A$26,$P16)+SUMIFS(LU_FG!E$5:E$26,LU_FG!$A$5:$A$26,$Q16)</f>
        <v>0</v>
      </c>
      <c r="V16">
        <f>SUMIFS(LU_FG!F$5:F$26,LU_FG!$A$5:$A$26,$P16)+SUMIFS(LU_FG!F$5:F$26,LU_FG!$A$5:$A$26,$Q16)</f>
        <v>0</v>
      </c>
      <c r="W16">
        <f>SUMIFS(LU_FG!G$5:G$26,LU_FG!$A$5:$A$26,$P16)+SUMIFS(LU_FG!G$5:G$26,LU_FG!$A$5:$A$26,$Q16)</f>
        <v>0</v>
      </c>
      <c r="X16">
        <f>SUMIFS(LU_FG!H$5:H$26,LU_FG!$A$5:$A$26,$P16)+SUMIFS(LU_FG!H$5:H$26,LU_FG!$A$5:$A$26,$Q16)</f>
        <v>0</v>
      </c>
      <c r="Y16">
        <f>SUMIFS(LU_FG!I$5:I$26,LU_FG!$A$5:$A$26,$P16)+SUMIFS(LU_FG!I$5:I$26,LU_FG!$A$5:$A$26,$Q16)</f>
        <v>0</v>
      </c>
      <c r="Z16">
        <f>SUMIFS(LU_FG!J$5:J$26,LU_FG!$A$5:$A$26,$P16)+SUMIFS(LU_FG!J$5:J$26,LU_FG!$A$5:$A$26,$Q16)</f>
        <v>0</v>
      </c>
      <c r="AA16">
        <f>SUMIFS(LU_FG!K$5:K$26,LU_FG!$A$5:$A$26,$P16)+SUMIFS(LU_FG!K$5:K$26,LU_FG!$A$5:$A$26,$Q16)</f>
        <v>0</v>
      </c>
      <c r="AB16">
        <f>SUMIFS(LU_FG!L$5:L$26,LU_FG!$A$5:$A$26,$P16)+SUMIFS(LU_FG!L$5:L$26,LU_FG!$A$5:$A$26,$Q16)</f>
        <v>0</v>
      </c>
      <c r="AC16">
        <f t="shared" si="16"/>
        <v>0</v>
      </c>
    </row>
    <row r="17" spans="1:29" ht="15.6" thickTop="1" thickBot="1" x14ac:dyDescent="0.35">
      <c r="A17" t="str">
        <f t="shared" si="5"/>
        <v>FG016</v>
      </c>
      <c r="B17" s="4" t="str">
        <f>IFERROR(VLOOKUP($A17, DataInput!$D:$E, 2, FALSE), "")</f>
        <v/>
      </c>
      <c r="C17" s="3" t="str">
        <f t="shared" si="17"/>
        <v/>
      </c>
      <c r="D17" s="8" t="str">
        <f t="shared" si="1"/>
        <v/>
      </c>
      <c r="E17" s="8" t="str">
        <f t="shared" si="6"/>
        <v/>
      </c>
      <c r="F17" s="8" t="str">
        <f t="shared" si="7"/>
        <v/>
      </c>
      <c r="G17" s="8" t="str">
        <f t="shared" si="8"/>
        <v/>
      </c>
      <c r="H17" s="8" t="str">
        <f t="shared" si="9"/>
        <v/>
      </c>
      <c r="I17" s="8" t="str">
        <f t="shared" si="10"/>
        <v/>
      </c>
      <c r="J17" s="8" t="str">
        <f t="shared" si="11"/>
        <v/>
      </c>
      <c r="K17" s="8" t="str">
        <f t="shared" si="12"/>
        <v/>
      </c>
      <c r="L17" s="8" t="str">
        <f t="shared" si="13"/>
        <v/>
      </c>
      <c r="M17" s="8" t="str">
        <f t="shared" si="14"/>
        <v/>
      </c>
      <c r="N17" s="8" t="str">
        <f t="shared" si="15"/>
        <v/>
      </c>
      <c r="O17" s="3" t="str">
        <f t="shared" si="2"/>
        <v/>
      </c>
      <c r="P17" s="3" t="str">
        <f t="shared" si="3"/>
        <v/>
      </c>
      <c r="Q17" s="3" t="str">
        <f t="shared" si="4"/>
        <v/>
      </c>
      <c r="R17" s="2" t="str">
        <f>IF(M17&lt;&gt;"",ROUND(M17+(3-M17)*(M17/3)^Stat_FG!$C$2*(N17/3)^Stat_FG!$E$2,2),"")</f>
        <v/>
      </c>
      <c r="S17" s="2" t="str">
        <f>VLOOKUP($C17,RO!$C:$I,7,FALSE)</f>
        <v/>
      </c>
      <c r="T17">
        <f>SUMIFS(LU_FG!D$5:D$26,LU_FG!$A$5:$A$26,$P17)+SUMIFS(LU_FG!D$5:D$26,LU_FG!$A$5:$A$26,$Q17)</f>
        <v>0</v>
      </c>
      <c r="U17">
        <f>SUMIFS(LU_FG!E$5:E$26,LU_FG!$A$5:$A$26,$P17)+SUMIFS(LU_FG!E$5:E$26,LU_FG!$A$5:$A$26,$Q17)</f>
        <v>0</v>
      </c>
      <c r="V17">
        <f>SUMIFS(LU_FG!F$5:F$26,LU_FG!$A$5:$A$26,$P17)+SUMIFS(LU_FG!F$5:F$26,LU_FG!$A$5:$A$26,$Q17)</f>
        <v>0</v>
      </c>
      <c r="W17">
        <f>SUMIFS(LU_FG!G$5:G$26,LU_FG!$A$5:$A$26,$P17)+SUMIFS(LU_FG!G$5:G$26,LU_FG!$A$5:$A$26,$Q17)</f>
        <v>0</v>
      </c>
      <c r="X17">
        <f>SUMIFS(LU_FG!H$5:H$26,LU_FG!$A$5:$A$26,$P17)+SUMIFS(LU_FG!H$5:H$26,LU_FG!$A$5:$A$26,$Q17)</f>
        <v>0</v>
      </c>
      <c r="Y17">
        <f>SUMIFS(LU_FG!I$5:I$26,LU_FG!$A$5:$A$26,$P17)+SUMIFS(LU_FG!I$5:I$26,LU_FG!$A$5:$A$26,$Q17)</f>
        <v>0</v>
      </c>
      <c r="Z17">
        <f>SUMIFS(LU_FG!J$5:J$26,LU_FG!$A$5:$A$26,$P17)+SUMIFS(LU_FG!J$5:J$26,LU_FG!$A$5:$A$26,$Q17)</f>
        <v>0</v>
      </c>
      <c r="AA17">
        <f>SUMIFS(LU_FG!K$5:K$26,LU_FG!$A$5:$A$26,$P17)+SUMIFS(LU_FG!K$5:K$26,LU_FG!$A$5:$A$26,$Q17)</f>
        <v>0</v>
      </c>
      <c r="AB17">
        <f>SUMIFS(LU_FG!L$5:L$26,LU_FG!$A$5:$A$26,$P17)+SUMIFS(LU_FG!L$5:L$26,LU_FG!$A$5:$A$26,$Q17)</f>
        <v>0</v>
      </c>
      <c r="AC17">
        <f t="shared" si="16"/>
        <v>0</v>
      </c>
    </row>
    <row r="18" spans="1:29" ht="15.6" thickTop="1" thickBot="1" x14ac:dyDescent="0.35">
      <c r="A18" t="str">
        <f t="shared" si="5"/>
        <v>FG017</v>
      </c>
      <c r="B18" s="4" t="str">
        <f>IFERROR(VLOOKUP($A18, DataInput!$D:$E, 2, FALSE), "")</f>
        <v/>
      </c>
      <c r="C18" s="3" t="str">
        <f t="shared" si="17"/>
        <v/>
      </c>
      <c r="D18" s="8" t="str">
        <f t="shared" si="1"/>
        <v/>
      </c>
      <c r="E18" s="8" t="str">
        <f t="shared" si="6"/>
        <v/>
      </c>
      <c r="F18" s="8" t="str">
        <f t="shared" si="7"/>
        <v/>
      </c>
      <c r="G18" s="8" t="str">
        <f t="shared" si="8"/>
        <v/>
      </c>
      <c r="H18" s="8" t="str">
        <f t="shared" si="9"/>
        <v/>
      </c>
      <c r="I18" s="8" t="str">
        <f t="shared" si="10"/>
        <v/>
      </c>
      <c r="J18" s="8" t="str">
        <f t="shared" si="11"/>
        <v/>
      </c>
      <c r="K18" s="8" t="str">
        <f t="shared" si="12"/>
        <v/>
      </c>
      <c r="L18" s="8" t="str">
        <f t="shared" si="13"/>
        <v/>
      </c>
      <c r="M18" s="8" t="str">
        <f t="shared" si="14"/>
        <v/>
      </c>
      <c r="N18" s="8" t="str">
        <f t="shared" si="15"/>
        <v/>
      </c>
      <c r="O18" s="3" t="str">
        <f t="shared" si="2"/>
        <v/>
      </c>
      <c r="P18" s="3" t="str">
        <f t="shared" si="3"/>
        <v/>
      </c>
      <c r="Q18" s="3" t="str">
        <f t="shared" si="4"/>
        <v/>
      </c>
      <c r="R18" s="2" t="str">
        <f>IF(M18&lt;&gt;"",ROUND(M18+(3-M18)*(M18/3)^Stat_FG!$C$2*(N18/3)^Stat_FG!$E$2,2),"")</f>
        <v/>
      </c>
      <c r="S18" s="2" t="str">
        <f>VLOOKUP($C18,RO!$C:$I,7,FALSE)</f>
        <v/>
      </c>
      <c r="T18">
        <f>SUMIFS(LU_FG!D$5:D$26,LU_FG!$A$5:$A$26,$P18)+SUMIFS(LU_FG!D$5:D$26,LU_FG!$A$5:$A$26,$Q18)</f>
        <v>0</v>
      </c>
      <c r="U18">
        <f>SUMIFS(LU_FG!E$5:E$26,LU_FG!$A$5:$A$26,$P18)+SUMIFS(LU_FG!E$5:E$26,LU_FG!$A$5:$A$26,$Q18)</f>
        <v>0</v>
      </c>
      <c r="V18">
        <f>SUMIFS(LU_FG!F$5:F$26,LU_FG!$A$5:$A$26,$P18)+SUMIFS(LU_FG!F$5:F$26,LU_FG!$A$5:$A$26,$Q18)</f>
        <v>0</v>
      </c>
      <c r="W18">
        <f>SUMIFS(LU_FG!G$5:G$26,LU_FG!$A$5:$A$26,$P18)+SUMIFS(LU_FG!G$5:G$26,LU_FG!$A$5:$A$26,$Q18)</f>
        <v>0</v>
      </c>
      <c r="X18">
        <f>SUMIFS(LU_FG!H$5:H$26,LU_FG!$A$5:$A$26,$P18)+SUMIFS(LU_FG!H$5:H$26,LU_FG!$A$5:$A$26,$Q18)</f>
        <v>0</v>
      </c>
      <c r="Y18">
        <f>SUMIFS(LU_FG!I$5:I$26,LU_FG!$A$5:$A$26,$P18)+SUMIFS(LU_FG!I$5:I$26,LU_FG!$A$5:$A$26,$Q18)</f>
        <v>0</v>
      </c>
      <c r="Z18">
        <f>SUMIFS(LU_FG!J$5:J$26,LU_FG!$A$5:$A$26,$P18)+SUMIFS(LU_FG!J$5:J$26,LU_FG!$A$5:$A$26,$Q18)</f>
        <v>0</v>
      </c>
      <c r="AA18">
        <f>SUMIFS(LU_FG!K$5:K$26,LU_FG!$A$5:$A$26,$P18)+SUMIFS(LU_FG!K$5:K$26,LU_FG!$A$5:$A$26,$Q18)</f>
        <v>0</v>
      </c>
      <c r="AB18">
        <f>SUMIFS(LU_FG!L$5:L$26,LU_FG!$A$5:$A$26,$P18)+SUMIFS(LU_FG!L$5:L$26,LU_FG!$A$5:$A$26,$Q18)</f>
        <v>0</v>
      </c>
      <c r="AC18">
        <f t="shared" si="16"/>
        <v>0</v>
      </c>
    </row>
    <row r="19" spans="1:29" ht="15.6" thickTop="1" thickBot="1" x14ac:dyDescent="0.35">
      <c r="A19" t="str">
        <f t="shared" si="5"/>
        <v>FG018</v>
      </c>
      <c r="B19" s="4" t="str">
        <f>IFERROR(VLOOKUP($A19, DataInput!$D:$E, 2, FALSE), "")</f>
        <v/>
      </c>
      <c r="C19" s="3" t="str">
        <f t="shared" si="17"/>
        <v/>
      </c>
      <c r="D19" s="8" t="str">
        <f t="shared" si="1"/>
        <v/>
      </c>
      <c r="E19" s="8" t="str">
        <f t="shared" si="6"/>
        <v/>
      </c>
      <c r="F19" s="8" t="str">
        <f t="shared" si="7"/>
        <v/>
      </c>
      <c r="G19" s="8" t="str">
        <f t="shared" si="8"/>
        <v/>
      </c>
      <c r="H19" s="8" t="str">
        <f t="shared" si="9"/>
        <v/>
      </c>
      <c r="I19" s="8" t="str">
        <f t="shared" si="10"/>
        <v/>
      </c>
      <c r="J19" s="8" t="str">
        <f t="shared" si="11"/>
        <v/>
      </c>
      <c r="K19" s="8" t="str">
        <f t="shared" si="12"/>
        <v/>
      </c>
      <c r="L19" s="8" t="str">
        <f t="shared" si="13"/>
        <v/>
      </c>
      <c r="M19" s="8" t="str">
        <f t="shared" si="14"/>
        <v/>
      </c>
      <c r="N19" s="8" t="str">
        <f t="shared" si="15"/>
        <v/>
      </c>
      <c r="O19" s="3" t="str">
        <f t="shared" si="2"/>
        <v/>
      </c>
      <c r="P19" s="3" t="str">
        <f t="shared" si="3"/>
        <v/>
      </c>
      <c r="Q19" s="3" t="str">
        <f t="shared" si="4"/>
        <v/>
      </c>
      <c r="R19" s="2" t="str">
        <f>IF(M19&lt;&gt;"",ROUND(M19+(3-M19)*(M19/3)^Stat_FG!$C$2*(N19/3)^Stat_FG!$E$2,2),"")</f>
        <v/>
      </c>
      <c r="S19" s="2" t="str">
        <f>VLOOKUP($C19,RO!$C:$I,7,FALSE)</f>
        <v/>
      </c>
      <c r="T19">
        <f>SUMIFS(LU_FG!D$5:D$26,LU_FG!$A$5:$A$26,$P19)+SUMIFS(LU_FG!D$5:D$26,LU_FG!$A$5:$A$26,$Q19)</f>
        <v>0</v>
      </c>
      <c r="U19">
        <f>SUMIFS(LU_FG!E$5:E$26,LU_FG!$A$5:$A$26,$P19)+SUMIFS(LU_FG!E$5:E$26,LU_FG!$A$5:$A$26,$Q19)</f>
        <v>0</v>
      </c>
      <c r="V19">
        <f>SUMIFS(LU_FG!F$5:F$26,LU_FG!$A$5:$A$26,$P19)+SUMIFS(LU_FG!F$5:F$26,LU_FG!$A$5:$A$26,$Q19)</f>
        <v>0</v>
      </c>
      <c r="W19">
        <f>SUMIFS(LU_FG!G$5:G$26,LU_FG!$A$5:$A$26,$P19)+SUMIFS(LU_FG!G$5:G$26,LU_FG!$A$5:$A$26,$Q19)</f>
        <v>0</v>
      </c>
      <c r="X19">
        <f>SUMIFS(LU_FG!H$5:H$26,LU_FG!$A$5:$A$26,$P19)+SUMIFS(LU_FG!H$5:H$26,LU_FG!$A$5:$A$26,$Q19)</f>
        <v>0</v>
      </c>
      <c r="Y19">
        <f>SUMIFS(LU_FG!I$5:I$26,LU_FG!$A$5:$A$26,$P19)+SUMIFS(LU_FG!I$5:I$26,LU_FG!$A$5:$A$26,$Q19)</f>
        <v>0</v>
      </c>
      <c r="Z19">
        <f>SUMIFS(LU_FG!J$5:J$26,LU_FG!$A$5:$A$26,$P19)+SUMIFS(LU_FG!J$5:J$26,LU_FG!$A$5:$A$26,$Q19)</f>
        <v>0</v>
      </c>
      <c r="AA19">
        <f>SUMIFS(LU_FG!K$5:K$26,LU_FG!$A$5:$A$26,$P19)+SUMIFS(LU_FG!K$5:K$26,LU_FG!$A$5:$A$26,$Q19)</f>
        <v>0</v>
      </c>
      <c r="AB19">
        <f>SUMIFS(LU_FG!L$5:L$26,LU_FG!$A$5:$A$26,$P19)+SUMIFS(LU_FG!L$5:L$26,LU_FG!$A$5:$A$26,$Q19)</f>
        <v>0</v>
      </c>
      <c r="AC19">
        <f t="shared" si="16"/>
        <v>0</v>
      </c>
    </row>
    <row r="20" spans="1:29" ht="15.6" thickTop="1" thickBot="1" x14ac:dyDescent="0.35">
      <c r="A20" t="str">
        <f t="shared" si="5"/>
        <v>FG019</v>
      </c>
      <c r="B20" s="4" t="str">
        <f>IFERROR(VLOOKUP($A20, DataInput!$D:$E, 2, FALSE), "")</f>
        <v/>
      </c>
      <c r="C20" s="3" t="str">
        <f t="shared" si="0"/>
        <v/>
      </c>
      <c r="D20" s="8" t="str">
        <f t="shared" si="1"/>
        <v/>
      </c>
      <c r="E20" s="8" t="str">
        <f t="shared" si="6"/>
        <v/>
      </c>
      <c r="F20" s="8" t="str">
        <f t="shared" si="7"/>
        <v/>
      </c>
      <c r="G20" s="8" t="str">
        <f t="shared" si="8"/>
        <v/>
      </c>
      <c r="H20" s="8" t="str">
        <f t="shared" si="9"/>
        <v/>
      </c>
      <c r="I20" s="8" t="str">
        <f t="shared" si="10"/>
        <v/>
      </c>
      <c r="J20" s="8" t="str">
        <f t="shared" si="11"/>
        <v/>
      </c>
      <c r="K20" s="8" t="str">
        <f t="shared" si="12"/>
        <v/>
      </c>
      <c r="L20" s="8" t="str">
        <f t="shared" si="13"/>
        <v/>
      </c>
      <c r="M20" s="8" t="str">
        <f t="shared" si="14"/>
        <v/>
      </c>
      <c r="N20" s="8" t="str">
        <f t="shared" si="15"/>
        <v/>
      </c>
      <c r="O20" s="3" t="str">
        <f t="shared" si="2"/>
        <v/>
      </c>
      <c r="P20" s="3" t="str">
        <f t="shared" si="3"/>
        <v/>
      </c>
      <c r="Q20" s="3" t="str">
        <f t="shared" si="4"/>
        <v/>
      </c>
      <c r="R20" s="2" t="str">
        <f>IF(M20&lt;&gt;"",ROUND(M20+(3-M20)*(M20/3)^Stat_FG!$C$2*(N20/3)^Stat_FG!$E$2,2),"")</f>
        <v/>
      </c>
      <c r="S20" s="2" t="str">
        <f>VLOOKUP($C20,RO!$C:$I,7,FALSE)</f>
        <v/>
      </c>
      <c r="T20">
        <f>SUMIFS(LU_FG!D$5:D$26,LU_FG!$A$5:$A$26,$P20)+SUMIFS(LU_FG!D$5:D$26,LU_FG!$A$5:$A$26,$Q20)</f>
        <v>0</v>
      </c>
      <c r="U20">
        <f>SUMIFS(LU_FG!E$5:E$26,LU_FG!$A$5:$A$26,$P20)+SUMIFS(LU_FG!E$5:E$26,LU_FG!$A$5:$A$26,$Q20)</f>
        <v>0</v>
      </c>
      <c r="V20">
        <f>SUMIFS(LU_FG!F$5:F$26,LU_FG!$A$5:$A$26,$P20)+SUMIFS(LU_FG!F$5:F$26,LU_FG!$A$5:$A$26,$Q20)</f>
        <v>0</v>
      </c>
      <c r="W20">
        <f>SUMIFS(LU_FG!G$5:G$26,LU_FG!$A$5:$A$26,$P20)+SUMIFS(LU_FG!G$5:G$26,LU_FG!$A$5:$A$26,$Q20)</f>
        <v>0</v>
      </c>
      <c r="X20">
        <f>SUMIFS(LU_FG!H$5:H$26,LU_FG!$A$5:$A$26,$P20)+SUMIFS(LU_FG!H$5:H$26,LU_FG!$A$5:$A$26,$Q20)</f>
        <v>0</v>
      </c>
      <c r="Y20">
        <f>SUMIFS(LU_FG!I$5:I$26,LU_FG!$A$5:$A$26,$P20)+SUMIFS(LU_FG!I$5:I$26,LU_FG!$A$5:$A$26,$Q20)</f>
        <v>0</v>
      </c>
      <c r="Z20">
        <f>SUMIFS(LU_FG!J$5:J$26,LU_FG!$A$5:$A$26,$P20)+SUMIFS(LU_FG!J$5:J$26,LU_FG!$A$5:$A$26,$Q20)</f>
        <v>0</v>
      </c>
      <c r="AA20">
        <f>SUMIFS(LU_FG!K$5:K$26,LU_FG!$A$5:$A$26,$P20)+SUMIFS(LU_FG!K$5:K$26,LU_FG!$A$5:$A$26,$Q20)</f>
        <v>0</v>
      </c>
      <c r="AB20">
        <f>SUMIFS(LU_FG!L$5:L$26,LU_FG!$A$5:$A$26,$P20)+SUMIFS(LU_FG!L$5:L$26,LU_FG!$A$5:$A$26,$Q20)</f>
        <v>0</v>
      </c>
      <c r="AC20">
        <f t="shared" si="16"/>
        <v>0</v>
      </c>
    </row>
    <row r="21" spans="1:29" ht="15.6" thickTop="1" thickBot="1" x14ac:dyDescent="0.35">
      <c r="A21" t="str">
        <f t="shared" si="5"/>
        <v>FG020</v>
      </c>
      <c r="B21" s="4" t="str">
        <f>IFERROR(VLOOKUP($A21, DataInput!$D:$E, 2, FALSE), "")</f>
        <v/>
      </c>
      <c r="C21" s="3" t="str">
        <f t="shared" si="0"/>
        <v/>
      </c>
      <c r="D21" s="8" t="str">
        <f t="shared" si="1"/>
        <v/>
      </c>
      <c r="E21" s="8" t="str">
        <f t="shared" si="6"/>
        <v/>
      </c>
      <c r="F21" s="8" t="str">
        <f t="shared" si="7"/>
        <v/>
      </c>
      <c r="G21" s="8" t="str">
        <f t="shared" si="8"/>
        <v/>
      </c>
      <c r="H21" s="8" t="str">
        <f t="shared" si="9"/>
        <v/>
      </c>
      <c r="I21" s="8" t="str">
        <f t="shared" si="10"/>
        <v/>
      </c>
      <c r="J21" s="8" t="str">
        <f t="shared" si="11"/>
        <v/>
      </c>
      <c r="K21" s="8" t="str">
        <f t="shared" si="12"/>
        <v/>
      </c>
      <c r="L21" s="8" t="str">
        <f t="shared" si="13"/>
        <v/>
      </c>
      <c r="M21" s="8" t="str">
        <f t="shared" si="14"/>
        <v/>
      </c>
      <c r="N21" s="8" t="str">
        <f t="shared" si="15"/>
        <v/>
      </c>
      <c r="O21" s="3" t="str">
        <f t="shared" si="2"/>
        <v/>
      </c>
      <c r="P21" s="3" t="str">
        <f t="shared" si="3"/>
        <v/>
      </c>
      <c r="Q21" s="3" t="str">
        <f t="shared" si="4"/>
        <v/>
      </c>
      <c r="R21" s="2" t="str">
        <f>IF(M21&lt;&gt;"",ROUND(M21+(3-M21)*(M21/3)^Stat_FG!$C$2*(N21/3)^Stat_FG!$E$2,2),"")</f>
        <v/>
      </c>
      <c r="S21" s="2" t="str">
        <f>VLOOKUP($C21,RO!$C:$I,7,FALSE)</f>
        <v/>
      </c>
      <c r="T21">
        <f>SUMIFS(LU_FG!D$5:D$26,LU_FG!$A$5:$A$26,$P21)+SUMIFS(LU_FG!D$5:D$26,LU_FG!$A$5:$A$26,$Q21)</f>
        <v>0</v>
      </c>
      <c r="U21">
        <f>SUMIFS(LU_FG!E$5:E$26,LU_FG!$A$5:$A$26,$P21)+SUMIFS(LU_FG!E$5:E$26,LU_FG!$A$5:$A$26,$Q21)</f>
        <v>0</v>
      </c>
      <c r="V21">
        <f>SUMIFS(LU_FG!F$5:F$26,LU_FG!$A$5:$A$26,$P21)+SUMIFS(LU_FG!F$5:F$26,LU_FG!$A$5:$A$26,$Q21)</f>
        <v>0</v>
      </c>
      <c r="W21">
        <f>SUMIFS(LU_FG!G$5:G$26,LU_FG!$A$5:$A$26,$P21)+SUMIFS(LU_FG!G$5:G$26,LU_FG!$A$5:$A$26,$Q21)</f>
        <v>0</v>
      </c>
      <c r="X21">
        <f>SUMIFS(LU_FG!H$5:H$26,LU_FG!$A$5:$A$26,$P21)+SUMIFS(LU_FG!H$5:H$26,LU_FG!$A$5:$A$26,$Q21)</f>
        <v>0</v>
      </c>
      <c r="Y21">
        <f>SUMIFS(LU_FG!I$5:I$26,LU_FG!$A$5:$A$26,$P21)+SUMIFS(LU_FG!I$5:I$26,LU_FG!$A$5:$A$26,$Q21)</f>
        <v>0</v>
      </c>
      <c r="Z21">
        <f>SUMIFS(LU_FG!J$5:J$26,LU_FG!$A$5:$A$26,$P21)+SUMIFS(LU_FG!J$5:J$26,LU_FG!$A$5:$A$26,$Q21)</f>
        <v>0</v>
      </c>
      <c r="AA21">
        <f>SUMIFS(LU_FG!K$5:K$26,LU_FG!$A$5:$A$26,$P21)+SUMIFS(LU_FG!K$5:K$26,LU_FG!$A$5:$A$26,$Q21)</f>
        <v>0</v>
      </c>
      <c r="AB21">
        <f>SUMIFS(LU_FG!L$5:L$26,LU_FG!$A$5:$A$26,$P21)+SUMIFS(LU_FG!L$5:L$26,LU_FG!$A$5:$A$26,$Q21)</f>
        <v>0</v>
      </c>
      <c r="AC21">
        <f t="shared" si="16"/>
        <v>0</v>
      </c>
    </row>
    <row r="22" spans="1:29" ht="15.6" thickTop="1" thickBot="1" x14ac:dyDescent="0.35">
      <c r="A22" t="str">
        <f t="shared" si="5"/>
        <v>FG021</v>
      </c>
      <c r="B22" s="4" t="str">
        <f>IFERROR(VLOOKUP($A22, DataInput!$D:$E, 2, FALSE), "")</f>
        <v/>
      </c>
      <c r="C22" s="3" t="str">
        <f t="shared" si="0"/>
        <v/>
      </c>
      <c r="D22" s="8" t="str">
        <f t="shared" si="1"/>
        <v/>
      </c>
      <c r="E22" s="8" t="str">
        <f t="shared" si="6"/>
        <v/>
      </c>
      <c r="F22" s="8" t="str">
        <f t="shared" si="7"/>
        <v/>
      </c>
      <c r="G22" s="8" t="str">
        <f t="shared" si="8"/>
        <v/>
      </c>
      <c r="H22" s="8" t="str">
        <f t="shared" si="9"/>
        <v/>
      </c>
      <c r="I22" s="8" t="str">
        <f t="shared" si="10"/>
        <v/>
      </c>
      <c r="J22" s="8" t="str">
        <f t="shared" si="11"/>
        <v/>
      </c>
      <c r="K22" s="8" t="str">
        <f t="shared" si="12"/>
        <v/>
      </c>
      <c r="L22" s="8" t="str">
        <f t="shared" si="13"/>
        <v/>
      </c>
      <c r="M22" s="8" t="str">
        <f t="shared" si="14"/>
        <v/>
      </c>
      <c r="N22" s="8" t="str">
        <f t="shared" si="15"/>
        <v/>
      </c>
      <c r="O22" s="3" t="str">
        <f t="shared" si="2"/>
        <v/>
      </c>
      <c r="P22" s="3" t="str">
        <f t="shared" si="3"/>
        <v/>
      </c>
      <c r="Q22" s="3" t="str">
        <f t="shared" si="4"/>
        <v/>
      </c>
      <c r="R22" s="2" t="str">
        <f>IF(M22&lt;&gt;"",ROUND(M22+(3-M22)*(M22/3)^Stat_FG!$C$2*(N22/3)^Stat_FG!$E$2,2),"")</f>
        <v/>
      </c>
      <c r="S22" s="2" t="str">
        <f>VLOOKUP($C22,RO!$C:$I,7,FALSE)</f>
        <v/>
      </c>
      <c r="T22">
        <f>SUMIFS(LU_FG!D$5:D$26,LU_FG!$A$5:$A$26,$P22)+SUMIFS(LU_FG!D$5:D$26,LU_FG!$A$5:$A$26,$Q22)</f>
        <v>0</v>
      </c>
      <c r="U22">
        <f>SUMIFS(LU_FG!E$5:E$26,LU_FG!$A$5:$A$26,$P22)+SUMIFS(LU_FG!E$5:E$26,LU_FG!$A$5:$A$26,$Q22)</f>
        <v>0</v>
      </c>
      <c r="V22">
        <f>SUMIFS(LU_FG!F$5:F$26,LU_FG!$A$5:$A$26,$P22)+SUMIFS(LU_FG!F$5:F$26,LU_FG!$A$5:$A$26,$Q22)</f>
        <v>0</v>
      </c>
      <c r="W22">
        <f>SUMIFS(LU_FG!G$5:G$26,LU_FG!$A$5:$A$26,$P22)+SUMIFS(LU_FG!G$5:G$26,LU_FG!$A$5:$A$26,$Q22)</f>
        <v>0</v>
      </c>
      <c r="X22">
        <f>SUMIFS(LU_FG!H$5:H$26,LU_FG!$A$5:$A$26,$P22)+SUMIFS(LU_FG!H$5:H$26,LU_FG!$A$5:$A$26,$Q22)</f>
        <v>0</v>
      </c>
      <c r="Y22">
        <f>SUMIFS(LU_FG!I$5:I$26,LU_FG!$A$5:$A$26,$P22)+SUMIFS(LU_FG!I$5:I$26,LU_FG!$A$5:$A$26,$Q22)</f>
        <v>0</v>
      </c>
      <c r="Z22">
        <f>SUMIFS(LU_FG!J$5:J$26,LU_FG!$A$5:$A$26,$P22)+SUMIFS(LU_FG!J$5:J$26,LU_FG!$A$5:$A$26,$Q22)</f>
        <v>0</v>
      </c>
      <c r="AA22">
        <f>SUMIFS(LU_FG!K$5:K$26,LU_FG!$A$5:$A$26,$P22)+SUMIFS(LU_FG!K$5:K$26,LU_FG!$A$5:$A$26,$Q22)</f>
        <v>0</v>
      </c>
      <c r="AB22">
        <f>SUMIFS(LU_FG!L$5:L$26,LU_FG!$A$5:$A$26,$P22)+SUMIFS(LU_FG!L$5:L$26,LU_FG!$A$5:$A$26,$Q22)</f>
        <v>0</v>
      </c>
      <c r="AC22">
        <f t="shared" si="16"/>
        <v>0</v>
      </c>
    </row>
    <row r="23" spans="1:29" ht="15.6" thickTop="1" thickBot="1" x14ac:dyDescent="0.35">
      <c r="A23" t="str">
        <f t="shared" si="5"/>
        <v>FG022</v>
      </c>
      <c r="B23" s="4" t="str">
        <f>IFERROR(VLOOKUP($A23, DataInput!$D:$E, 2, FALSE), "")</f>
        <v/>
      </c>
      <c r="C23" s="3" t="str">
        <f t="shared" si="0"/>
        <v/>
      </c>
      <c r="D23" s="8" t="str">
        <f t="shared" si="1"/>
        <v/>
      </c>
      <c r="E23" s="8" t="str">
        <f t="shared" si="6"/>
        <v/>
      </c>
      <c r="F23" s="8" t="str">
        <f t="shared" si="7"/>
        <v/>
      </c>
      <c r="G23" s="8" t="str">
        <f t="shared" si="8"/>
        <v/>
      </c>
      <c r="H23" s="8" t="str">
        <f t="shared" si="9"/>
        <v/>
      </c>
      <c r="I23" s="8" t="str">
        <f t="shared" si="10"/>
        <v/>
      </c>
      <c r="J23" s="8" t="str">
        <f t="shared" si="11"/>
        <v/>
      </c>
      <c r="K23" s="8" t="str">
        <f t="shared" si="12"/>
        <v/>
      </c>
      <c r="L23" s="8" t="str">
        <f t="shared" si="13"/>
        <v/>
      </c>
      <c r="M23" s="8" t="str">
        <f t="shared" si="14"/>
        <v/>
      </c>
      <c r="N23" s="8" t="str">
        <f t="shared" si="15"/>
        <v/>
      </c>
      <c r="O23" s="3" t="str">
        <f t="shared" si="2"/>
        <v/>
      </c>
      <c r="P23" s="3" t="str">
        <f t="shared" si="3"/>
        <v/>
      </c>
      <c r="Q23" s="3" t="str">
        <f t="shared" si="4"/>
        <v/>
      </c>
      <c r="R23" s="2" t="str">
        <f>IF(M23&lt;&gt;"",ROUND(M23+(3-M23)*(M23/3)^Stat_FG!$C$2*(N23/3)^Stat_FG!$E$2,2),"")</f>
        <v/>
      </c>
      <c r="S23" s="2" t="str">
        <f>VLOOKUP($C23,RO!$C:$I,7,FALSE)</f>
        <v/>
      </c>
      <c r="T23">
        <f>SUMIFS(LU_FG!D$5:D$26,LU_FG!$A$5:$A$26,$P23)+SUMIFS(LU_FG!D$5:D$26,LU_FG!$A$5:$A$26,$Q23)</f>
        <v>0</v>
      </c>
      <c r="U23">
        <f>SUMIFS(LU_FG!E$5:E$26,LU_FG!$A$5:$A$26,$P23)+SUMIFS(LU_FG!E$5:E$26,LU_FG!$A$5:$A$26,$Q23)</f>
        <v>0</v>
      </c>
      <c r="V23">
        <f>SUMIFS(LU_FG!F$5:F$26,LU_FG!$A$5:$A$26,$P23)+SUMIFS(LU_FG!F$5:F$26,LU_FG!$A$5:$A$26,$Q23)</f>
        <v>0</v>
      </c>
      <c r="W23">
        <f>SUMIFS(LU_FG!G$5:G$26,LU_FG!$A$5:$A$26,$P23)+SUMIFS(LU_FG!G$5:G$26,LU_FG!$A$5:$A$26,$Q23)</f>
        <v>0</v>
      </c>
      <c r="X23">
        <f>SUMIFS(LU_FG!H$5:H$26,LU_FG!$A$5:$A$26,$P23)+SUMIFS(LU_FG!H$5:H$26,LU_FG!$A$5:$A$26,$Q23)</f>
        <v>0</v>
      </c>
      <c r="Y23">
        <f>SUMIFS(LU_FG!I$5:I$26,LU_FG!$A$5:$A$26,$P23)+SUMIFS(LU_FG!I$5:I$26,LU_FG!$A$5:$A$26,$Q23)</f>
        <v>0</v>
      </c>
      <c r="Z23">
        <f>SUMIFS(LU_FG!J$5:J$26,LU_FG!$A$5:$A$26,$P23)+SUMIFS(LU_FG!J$5:J$26,LU_FG!$A$5:$A$26,$Q23)</f>
        <v>0</v>
      </c>
      <c r="AA23">
        <f>SUMIFS(LU_FG!K$5:K$26,LU_FG!$A$5:$A$26,$P23)+SUMIFS(LU_FG!K$5:K$26,LU_FG!$A$5:$A$26,$Q23)</f>
        <v>0</v>
      </c>
      <c r="AB23">
        <f>SUMIFS(LU_FG!L$5:L$26,LU_FG!$A$5:$A$26,$P23)+SUMIFS(LU_FG!L$5:L$26,LU_FG!$A$5:$A$26,$Q23)</f>
        <v>0</v>
      </c>
      <c r="AC23">
        <f t="shared" si="16"/>
        <v>0</v>
      </c>
    </row>
    <row r="24" spans="1:29" ht="15.6" thickTop="1" thickBot="1" x14ac:dyDescent="0.35">
      <c r="A24" t="str">
        <f t="shared" si="5"/>
        <v>FG023</v>
      </c>
      <c r="B24" s="4" t="str">
        <f>IFERROR(VLOOKUP($A24, DataInput!$D:$E, 2, FALSE), "")</f>
        <v/>
      </c>
      <c r="C24" s="3" t="str">
        <f t="shared" si="0"/>
        <v/>
      </c>
      <c r="D24" s="8" t="str">
        <f t="shared" si="1"/>
        <v/>
      </c>
      <c r="E24" s="8" t="str">
        <f t="shared" si="6"/>
        <v/>
      </c>
      <c r="F24" s="8" t="str">
        <f t="shared" si="7"/>
        <v/>
      </c>
      <c r="G24" s="8" t="str">
        <f t="shared" si="8"/>
        <v/>
      </c>
      <c r="H24" s="8" t="str">
        <f t="shared" si="9"/>
        <v/>
      </c>
      <c r="I24" s="8" t="str">
        <f t="shared" si="10"/>
        <v/>
      </c>
      <c r="J24" s="8" t="str">
        <f t="shared" si="11"/>
        <v/>
      </c>
      <c r="K24" s="8" t="str">
        <f t="shared" si="12"/>
        <v/>
      </c>
      <c r="L24" s="8" t="str">
        <f t="shared" si="13"/>
        <v/>
      </c>
      <c r="M24" s="8" t="str">
        <f t="shared" si="14"/>
        <v/>
      </c>
      <c r="N24" s="8" t="str">
        <f t="shared" si="15"/>
        <v/>
      </c>
      <c r="O24" s="3" t="str">
        <f t="shared" si="2"/>
        <v/>
      </c>
      <c r="P24" s="3" t="str">
        <f t="shared" si="3"/>
        <v/>
      </c>
      <c r="Q24" s="3" t="str">
        <f t="shared" si="4"/>
        <v/>
      </c>
      <c r="R24" s="2" t="str">
        <f>IF(M24&lt;&gt;"",ROUND(M24+(3-M24)*(M24/3)^Stat_FG!$C$2*(N24/3)^Stat_FG!$E$2,2),"")</f>
        <v/>
      </c>
      <c r="S24" s="2" t="str">
        <f>VLOOKUP($C24,RO!$C:$I,7,FALSE)</f>
        <v/>
      </c>
      <c r="T24">
        <f>SUMIFS(LU_FG!D$5:D$26,LU_FG!$A$5:$A$26,$P24)+SUMIFS(LU_FG!D$5:D$26,LU_FG!$A$5:$A$26,$Q24)</f>
        <v>0</v>
      </c>
      <c r="U24">
        <f>SUMIFS(LU_FG!E$5:E$26,LU_FG!$A$5:$A$26,$P24)+SUMIFS(LU_FG!E$5:E$26,LU_FG!$A$5:$A$26,$Q24)</f>
        <v>0</v>
      </c>
      <c r="V24">
        <f>SUMIFS(LU_FG!F$5:F$26,LU_FG!$A$5:$A$26,$P24)+SUMIFS(LU_FG!F$5:F$26,LU_FG!$A$5:$A$26,$Q24)</f>
        <v>0</v>
      </c>
      <c r="W24">
        <f>SUMIFS(LU_FG!G$5:G$26,LU_FG!$A$5:$A$26,$P24)+SUMIFS(LU_FG!G$5:G$26,LU_FG!$A$5:$A$26,$Q24)</f>
        <v>0</v>
      </c>
      <c r="X24">
        <f>SUMIFS(LU_FG!H$5:H$26,LU_FG!$A$5:$A$26,$P24)+SUMIFS(LU_FG!H$5:H$26,LU_FG!$A$5:$A$26,$Q24)</f>
        <v>0</v>
      </c>
      <c r="Y24">
        <f>SUMIFS(LU_FG!I$5:I$26,LU_FG!$A$5:$A$26,$P24)+SUMIFS(LU_FG!I$5:I$26,LU_FG!$A$5:$A$26,$Q24)</f>
        <v>0</v>
      </c>
      <c r="Z24">
        <f>SUMIFS(LU_FG!J$5:J$26,LU_FG!$A$5:$A$26,$P24)+SUMIFS(LU_FG!J$5:J$26,LU_FG!$A$5:$A$26,$Q24)</f>
        <v>0</v>
      </c>
      <c r="AA24">
        <f>SUMIFS(LU_FG!K$5:K$26,LU_FG!$A$5:$A$26,$P24)+SUMIFS(LU_FG!K$5:K$26,LU_FG!$A$5:$A$26,$Q24)</f>
        <v>0</v>
      </c>
      <c r="AB24">
        <f>SUMIFS(LU_FG!L$5:L$26,LU_FG!$A$5:$A$26,$P24)+SUMIFS(LU_FG!L$5:L$26,LU_FG!$A$5:$A$26,$Q24)</f>
        <v>0</v>
      </c>
      <c r="AC24">
        <f t="shared" si="16"/>
        <v>0</v>
      </c>
    </row>
    <row r="25" spans="1:29" ht="15.6" thickTop="1" thickBot="1" x14ac:dyDescent="0.35">
      <c r="A25" t="str">
        <f t="shared" si="5"/>
        <v>FG024</v>
      </c>
      <c r="B25" s="4" t="str">
        <f>IFERROR(VLOOKUP($A25, DataInput!$D:$E, 2, FALSE), "")</f>
        <v/>
      </c>
      <c r="C25" s="3" t="str">
        <f t="shared" si="0"/>
        <v/>
      </c>
      <c r="D25" s="8" t="str">
        <f t="shared" si="1"/>
        <v/>
      </c>
      <c r="E25" s="8" t="str">
        <f t="shared" si="6"/>
        <v/>
      </c>
      <c r="F25" s="8" t="str">
        <f t="shared" si="7"/>
        <v/>
      </c>
      <c r="G25" s="8" t="str">
        <f t="shared" si="8"/>
        <v/>
      </c>
      <c r="H25" s="8" t="str">
        <f t="shared" si="9"/>
        <v/>
      </c>
      <c r="I25" s="8" t="str">
        <f t="shared" si="10"/>
        <v/>
      </c>
      <c r="J25" s="8" t="str">
        <f t="shared" si="11"/>
        <v/>
      </c>
      <c r="K25" s="8" t="str">
        <f t="shared" si="12"/>
        <v/>
      </c>
      <c r="L25" s="8" t="str">
        <f t="shared" si="13"/>
        <v/>
      </c>
      <c r="M25" s="8" t="str">
        <f t="shared" si="14"/>
        <v/>
      </c>
      <c r="N25" s="8" t="str">
        <f t="shared" si="15"/>
        <v/>
      </c>
      <c r="O25" s="3" t="str">
        <f t="shared" si="2"/>
        <v/>
      </c>
      <c r="P25" s="3" t="str">
        <f t="shared" si="3"/>
        <v/>
      </c>
      <c r="Q25" s="3" t="str">
        <f t="shared" si="4"/>
        <v/>
      </c>
      <c r="R25" s="2" t="str">
        <f>IF(M25&lt;&gt;"",ROUND(M25+(3-M25)*(M25/3)^Stat_FG!$C$2*(N25/3)^Stat_FG!$E$2,2),"")</f>
        <v/>
      </c>
      <c r="S25" s="2" t="str">
        <f>VLOOKUP($C25,RO!$C:$I,7,FALSE)</f>
        <v/>
      </c>
      <c r="T25">
        <f>SUMIFS(LU_FG!D$5:D$26,LU_FG!$A$5:$A$26,$P25)+SUMIFS(LU_FG!D$5:D$26,LU_FG!$A$5:$A$26,$Q25)</f>
        <v>0</v>
      </c>
      <c r="U25">
        <f>SUMIFS(LU_FG!E$5:E$26,LU_FG!$A$5:$A$26,$P25)+SUMIFS(LU_FG!E$5:E$26,LU_FG!$A$5:$A$26,$Q25)</f>
        <v>0</v>
      </c>
      <c r="V25">
        <f>SUMIFS(LU_FG!F$5:F$26,LU_FG!$A$5:$A$26,$P25)+SUMIFS(LU_FG!F$5:F$26,LU_FG!$A$5:$A$26,$Q25)</f>
        <v>0</v>
      </c>
      <c r="W25">
        <f>SUMIFS(LU_FG!G$5:G$26,LU_FG!$A$5:$A$26,$P25)+SUMIFS(LU_FG!G$5:G$26,LU_FG!$A$5:$A$26,$Q25)</f>
        <v>0</v>
      </c>
      <c r="X25">
        <f>SUMIFS(LU_FG!H$5:H$26,LU_FG!$A$5:$A$26,$P25)+SUMIFS(LU_FG!H$5:H$26,LU_FG!$A$5:$A$26,$Q25)</f>
        <v>0</v>
      </c>
      <c r="Y25">
        <f>SUMIFS(LU_FG!I$5:I$26,LU_FG!$A$5:$A$26,$P25)+SUMIFS(LU_FG!I$5:I$26,LU_FG!$A$5:$A$26,$Q25)</f>
        <v>0</v>
      </c>
      <c r="Z25">
        <f>SUMIFS(LU_FG!J$5:J$26,LU_FG!$A$5:$A$26,$P25)+SUMIFS(LU_FG!J$5:J$26,LU_FG!$A$5:$A$26,$Q25)</f>
        <v>0</v>
      </c>
      <c r="AA25">
        <f>SUMIFS(LU_FG!K$5:K$26,LU_FG!$A$5:$A$26,$P25)+SUMIFS(LU_FG!K$5:K$26,LU_FG!$A$5:$A$26,$Q25)</f>
        <v>0</v>
      </c>
      <c r="AB25">
        <f>SUMIFS(LU_FG!L$5:L$26,LU_FG!$A$5:$A$26,$P25)+SUMIFS(LU_FG!L$5:L$26,LU_FG!$A$5:$A$26,$Q25)</f>
        <v>0</v>
      </c>
      <c r="AC25">
        <f t="shared" si="16"/>
        <v>0</v>
      </c>
    </row>
    <row r="26" spans="1:29" ht="15.6" thickTop="1" thickBot="1" x14ac:dyDescent="0.35">
      <c r="A26" t="str">
        <f t="shared" si="5"/>
        <v>FG025</v>
      </c>
      <c r="B26" s="4" t="str">
        <f>IFERROR(VLOOKUP($A26, DataInput!$D:$E, 2, FALSE), "")</f>
        <v/>
      </c>
      <c r="C26" s="3" t="str">
        <f t="shared" si="0"/>
        <v/>
      </c>
      <c r="D26" s="8" t="str">
        <f t="shared" si="1"/>
        <v/>
      </c>
      <c r="E26" s="8" t="str">
        <f t="shared" si="6"/>
        <v/>
      </c>
      <c r="F26" s="8" t="str">
        <f t="shared" si="7"/>
        <v/>
      </c>
      <c r="G26" s="8" t="str">
        <f t="shared" si="8"/>
        <v/>
      </c>
      <c r="H26" s="8" t="str">
        <f t="shared" si="9"/>
        <v/>
      </c>
      <c r="I26" s="8" t="str">
        <f t="shared" si="10"/>
        <v/>
      </c>
      <c r="J26" s="8" t="str">
        <f t="shared" si="11"/>
        <v/>
      </c>
      <c r="K26" s="8" t="str">
        <f t="shared" si="12"/>
        <v/>
      </c>
      <c r="L26" s="8" t="str">
        <f t="shared" si="13"/>
        <v/>
      </c>
      <c r="M26" s="8" t="str">
        <f t="shared" si="14"/>
        <v/>
      </c>
      <c r="N26" s="8" t="str">
        <f t="shared" si="15"/>
        <v/>
      </c>
      <c r="O26" s="3" t="str">
        <f t="shared" si="2"/>
        <v/>
      </c>
      <c r="P26" s="3" t="str">
        <f t="shared" si="3"/>
        <v/>
      </c>
      <c r="Q26" s="3" t="str">
        <f t="shared" si="4"/>
        <v/>
      </c>
      <c r="R26" s="2" t="str">
        <f>IF(M26&lt;&gt;"",ROUND(M26+(3-M26)*(M26/3)^Stat_FG!$C$2*(N26/3)^Stat_FG!$E$2,2),"")</f>
        <v/>
      </c>
      <c r="S26" s="2" t="str">
        <f>VLOOKUP($C26,RO!$C:$I,7,FALSE)</f>
        <v/>
      </c>
      <c r="T26">
        <f>SUMIFS(LU_FG!D$5:D$26,LU_FG!$A$5:$A$26,$P26)+SUMIFS(LU_FG!D$5:D$26,LU_FG!$A$5:$A$26,$Q26)</f>
        <v>0</v>
      </c>
      <c r="U26">
        <f>SUMIFS(LU_FG!E$5:E$26,LU_FG!$A$5:$A$26,$P26)+SUMIFS(LU_FG!E$5:E$26,LU_FG!$A$5:$A$26,$Q26)</f>
        <v>0</v>
      </c>
      <c r="V26">
        <f>SUMIFS(LU_FG!F$5:F$26,LU_FG!$A$5:$A$26,$P26)+SUMIFS(LU_FG!F$5:F$26,LU_FG!$A$5:$A$26,$Q26)</f>
        <v>0</v>
      </c>
      <c r="W26">
        <f>SUMIFS(LU_FG!G$5:G$26,LU_FG!$A$5:$A$26,$P26)+SUMIFS(LU_FG!G$5:G$26,LU_FG!$A$5:$A$26,$Q26)</f>
        <v>0</v>
      </c>
      <c r="X26">
        <f>SUMIFS(LU_FG!H$5:H$26,LU_FG!$A$5:$A$26,$P26)+SUMIFS(LU_FG!H$5:H$26,LU_FG!$A$5:$A$26,$Q26)</f>
        <v>0</v>
      </c>
      <c r="Y26">
        <f>SUMIFS(LU_FG!I$5:I$26,LU_FG!$A$5:$A$26,$P26)+SUMIFS(LU_FG!I$5:I$26,LU_FG!$A$5:$A$26,$Q26)</f>
        <v>0</v>
      </c>
      <c r="Z26">
        <f>SUMIFS(LU_FG!J$5:J$26,LU_FG!$A$5:$A$26,$P26)+SUMIFS(LU_FG!J$5:J$26,LU_FG!$A$5:$A$26,$Q26)</f>
        <v>0</v>
      </c>
      <c r="AA26">
        <f>SUMIFS(LU_FG!K$5:K$26,LU_FG!$A$5:$A$26,$P26)+SUMIFS(LU_FG!K$5:K$26,LU_FG!$A$5:$A$26,$Q26)</f>
        <v>0</v>
      </c>
      <c r="AB26">
        <f>SUMIFS(LU_FG!L$5:L$26,LU_FG!$A$5:$A$26,$P26)+SUMIFS(LU_FG!L$5:L$26,LU_FG!$A$5:$A$26,$Q26)</f>
        <v>0</v>
      </c>
      <c r="AC26">
        <f t="shared" si="16"/>
        <v>0</v>
      </c>
    </row>
    <row r="27" spans="1:29" ht="15.6" thickTop="1" thickBot="1" x14ac:dyDescent="0.35">
      <c r="A27" t="str">
        <f t="shared" si="5"/>
        <v>FG026</v>
      </c>
      <c r="B27" s="4" t="str">
        <f>IFERROR(VLOOKUP($A27, DataInput!$D:$E, 2, FALSE), "")</f>
        <v/>
      </c>
      <c r="C27" s="3" t="str">
        <f t="shared" si="0"/>
        <v/>
      </c>
      <c r="D27" s="8" t="str">
        <f t="shared" si="1"/>
        <v/>
      </c>
      <c r="E27" s="8" t="str">
        <f t="shared" si="6"/>
        <v/>
      </c>
      <c r="F27" s="8" t="str">
        <f t="shared" si="7"/>
        <v/>
      </c>
      <c r="G27" s="8" t="str">
        <f t="shared" si="8"/>
        <v/>
      </c>
      <c r="H27" s="8" t="str">
        <f t="shared" si="9"/>
        <v/>
      </c>
      <c r="I27" s="8" t="str">
        <f t="shared" si="10"/>
        <v/>
      </c>
      <c r="J27" s="8" t="str">
        <f t="shared" si="11"/>
        <v/>
      </c>
      <c r="K27" s="8" t="str">
        <f t="shared" si="12"/>
        <v/>
      </c>
      <c r="L27" s="8" t="str">
        <f t="shared" si="13"/>
        <v/>
      </c>
      <c r="M27" s="8" t="str">
        <f t="shared" si="14"/>
        <v/>
      </c>
      <c r="N27" s="8" t="str">
        <f t="shared" si="15"/>
        <v/>
      </c>
      <c r="O27" s="3" t="str">
        <f t="shared" si="2"/>
        <v/>
      </c>
      <c r="P27" s="3" t="str">
        <f t="shared" si="3"/>
        <v/>
      </c>
      <c r="Q27" s="3" t="str">
        <f t="shared" si="4"/>
        <v/>
      </c>
      <c r="R27" s="2" t="str">
        <f>IF(M27&lt;&gt;"",ROUND(M27+(3-M27)*(M27/3)^Stat_FG!$C$2*(N27/3)^Stat_FG!$E$2,2),"")</f>
        <v/>
      </c>
      <c r="S27" s="2" t="str">
        <f>VLOOKUP($C27,RO!$C:$I,7,FALSE)</f>
        <v/>
      </c>
      <c r="T27">
        <f>SUMIFS(LU_FG!D$5:D$26,LU_FG!$A$5:$A$26,$P27)+SUMIFS(LU_FG!D$5:D$26,LU_FG!$A$5:$A$26,$Q27)</f>
        <v>0</v>
      </c>
      <c r="U27">
        <f>SUMIFS(LU_FG!E$5:E$26,LU_FG!$A$5:$A$26,$P27)+SUMIFS(LU_FG!E$5:E$26,LU_FG!$A$5:$A$26,$Q27)</f>
        <v>0</v>
      </c>
      <c r="V27">
        <f>SUMIFS(LU_FG!F$5:F$26,LU_FG!$A$5:$A$26,$P27)+SUMIFS(LU_FG!F$5:F$26,LU_FG!$A$5:$A$26,$Q27)</f>
        <v>0</v>
      </c>
      <c r="W27">
        <f>SUMIFS(LU_FG!G$5:G$26,LU_FG!$A$5:$A$26,$P27)+SUMIFS(LU_FG!G$5:G$26,LU_FG!$A$5:$A$26,$Q27)</f>
        <v>0</v>
      </c>
      <c r="X27">
        <f>SUMIFS(LU_FG!H$5:H$26,LU_FG!$A$5:$A$26,$P27)+SUMIFS(LU_FG!H$5:H$26,LU_FG!$A$5:$A$26,$Q27)</f>
        <v>0</v>
      </c>
      <c r="Y27">
        <f>SUMIFS(LU_FG!I$5:I$26,LU_FG!$A$5:$A$26,$P27)+SUMIFS(LU_FG!I$5:I$26,LU_FG!$A$5:$A$26,$Q27)</f>
        <v>0</v>
      </c>
      <c r="Z27">
        <f>SUMIFS(LU_FG!J$5:J$26,LU_FG!$A$5:$A$26,$P27)+SUMIFS(LU_FG!J$5:J$26,LU_FG!$A$5:$A$26,$Q27)</f>
        <v>0</v>
      </c>
      <c r="AA27">
        <f>SUMIFS(LU_FG!K$5:K$26,LU_FG!$A$5:$A$26,$P27)+SUMIFS(LU_FG!K$5:K$26,LU_FG!$A$5:$A$26,$Q27)</f>
        <v>0</v>
      </c>
      <c r="AB27">
        <f>SUMIFS(LU_FG!L$5:L$26,LU_FG!$A$5:$A$26,$P27)+SUMIFS(LU_FG!L$5:L$26,LU_FG!$A$5:$A$26,$Q27)</f>
        <v>0</v>
      </c>
      <c r="AC27">
        <f t="shared" si="16"/>
        <v>0</v>
      </c>
    </row>
    <row r="28" spans="1:29" ht="15.6" thickTop="1" thickBot="1" x14ac:dyDescent="0.35">
      <c r="A28" t="str">
        <f t="shared" si="5"/>
        <v>FG027</v>
      </c>
      <c r="B28" s="4" t="str">
        <f>IFERROR(VLOOKUP($A28, DataInput!$D:$E, 2, FALSE), "")</f>
        <v/>
      </c>
      <c r="C28" s="3" t="str">
        <f t="shared" si="0"/>
        <v/>
      </c>
      <c r="D28" s="8" t="str">
        <f t="shared" si="1"/>
        <v/>
      </c>
      <c r="E28" s="8" t="str">
        <f t="shared" si="6"/>
        <v/>
      </c>
      <c r="F28" s="8" t="str">
        <f t="shared" si="7"/>
        <v/>
      </c>
      <c r="G28" s="8" t="str">
        <f t="shared" si="8"/>
        <v/>
      </c>
      <c r="H28" s="8" t="str">
        <f t="shared" si="9"/>
        <v/>
      </c>
      <c r="I28" s="8" t="str">
        <f t="shared" si="10"/>
        <v/>
      </c>
      <c r="J28" s="8" t="str">
        <f t="shared" si="11"/>
        <v/>
      </c>
      <c r="K28" s="8" t="str">
        <f t="shared" si="12"/>
        <v/>
      </c>
      <c r="L28" s="8" t="str">
        <f t="shared" si="13"/>
        <v/>
      </c>
      <c r="M28" s="8" t="str">
        <f t="shared" si="14"/>
        <v/>
      </c>
      <c r="N28" s="8" t="str">
        <f t="shared" si="15"/>
        <v/>
      </c>
      <c r="O28" s="3" t="str">
        <f t="shared" si="2"/>
        <v/>
      </c>
      <c r="P28" s="3" t="str">
        <f t="shared" si="3"/>
        <v/>
      </c>
      <c r="Q28" s="3" t="str">
        <f t="shared" si="4"/>
        <v/>
      </c>
      <c r="R28" s="2" t="str">
        <f>IF(M28&lt;&gt;"",ROUND(M28+(3-M28)*(M28/3)^Stat_FG!$C$2*(N28/3)^Stat_FG!$E$2,2),"")</f>
        <v/>
      </c>
      <c r="S28" s="2" t="str">
        <f>VLOOKUP($C28,RO!$C:$I,7,FALSE)</f>
        <v/>
      </c>
      <c r="T28">
        <f>SUMIFS(LU_FG!D$5:D$26,LU_FG!$A$5:$A$26,$P28)+SUMIFS(LU_FG!D$5:D$26,LU_FG!$A$5:$A$26,$Q28)</f>
        <v>0</v>
      </c>
      <c r="U28">
        <f>SUMIFS(LU_FG!E$5:E$26,LU_FG!$A$5:$A$26,$P28)+SUMIFS(LU_FG!E$5:E$26,LU_FG!$A$5:$A$26,$Q28)</f>
        <v>0</v>
      </c>
      <c r="V28">
        <f>SUMIFS(LU_FG!F$5:F$26,LU_FG!$A$5:$A$26,$P28)+SUMIFS(LU_FG!F$5:F$26,LU_FG!$A$5:$A$26,$Q28)</f>
        <v>0</v>
      </c>
      <c r="W28">
        <f>SUMIFS(LU_FG!G$5:G$26,LU_FG!$A$5:$A$26,$P28)+SUMIFS(LU_FG!G$5:G$26,LU_FG!$A$5:$A$26,$Q28)</f>
        <v>0</v>
      </c>
      <c r="X28">
        <f>SUMIFS(LU_FG!H$5:H$26,LU_FG!$A$5:$A$26,$P28)+SUMIFS(LU_FG!H$5:H$26,LU_FG!$A$5:$A$26,$Q28)</f>
        <v>0</v>
      </c>
      <c r="Y28">
        <f>SUMIFS(LU_FG!I$5:I$26,LU_FG!$A$5:$A$26,$P28)+SUMIFS(LU_FG!I$5:I$26,LU_FG!$A$5:$A$26,$Q28)</f>
        <v>0</v>
      </c>
      <c r="Z28">
        <f>SUMIFS(LU_FG!J$5:J$26,LU_FG!$A$5:$A$26,$P28)+SUMIFS(LU_FG!J$5:J$26,LU_FG!$A$5:$A$26,$Q28)</f>
        <v>0</v>
      </c>
      <c r="AA28">
        <f>SUMIFS(LU_FG!K$5:K$26,LU_FG!$A$5:$A$26,$P28)+SUMIFS(LU_FG!K$5:K$26,LU_FG!$A$5:$A$26,$Q28)</f>
        <v>0</v>
      </c>
      <c r="AB28">
        <f>SUMIFS(LU_FG!L$5:L$26,LU_FG!$A$5:$A$26,$P28)+SUMIFS(LU_FG!L$5:L$26,LU_FG!$A$5:$A$26,$Q28)</f>
        <v>0</v>
      </c>
      <c r="AC28">
        <f t="shared" si="16"/>
        <v>0</v>
      </c>
    </row>
    <row r="29" spans="1:29" ht="15.6" thickTop="1" thickBot="1" x14ac:dyDescent="0.35">
      <c r="A29" t="str">
        <f t="shared" si="5"/>
        <v>FG028</v>
      </c>
      <c r="B29" s="4" t="str">
        <f>IFERROR(VLOOKUP($A29, DataInput!$D:$E, 2, FALSE), "")</f>
        <v/>
      </c>
      <c r="C29" s="3" t="str">
        <f t="shared" si="0"/>
        <v/>
      </c>
      <c r="D29" s="8" t="str">
        <f t="shared" si="1"/>
        <v/>
      </c>
      <c r="E29" s="8" t="str">
        <f t="shared" si="6"/>
        <v/>
      </c>
      <c r="F29" s="8" t="str">
        <f t="shared" si="7"/>
        <v/>
      </c>
      <c r="G29" s="8" t="str">
        <f t="shared" si="8"/>
        <v/>
      </c>
      <c r="H29" s="8" t="str">
        <f t="shared" si="9"/>
        <v/>
      </c>
      <c r="I29" s="8" t="str">
        <f t="shared" si="10"/>
        <v/>
      </c>
      <c r="J29" s="8" t="str">
        <f t="shared" si="11"/>
        <v/>
      </c>
      <c r="K29" s="8" t="str">
        <f t="shared" si="12"/>
        <v/>
      </c>
      <c r="L29" s="8" t="str">
        <f t="shared" si="13"/>
        <v/>
      </c>
      <c r="M29" s="8" t="str">
        <f t="shared" si="14"/>
        <v/>
      </c>
      <c r="N29" s="8" t="str">
        <f t="shared" si="15"/>
        <v/>
      </c>
      <c r="O29" s="3" t="str">
        <f t="shared" si="2"/>
        <v/>
      </c>
      <c r="P29" s="3" t="str">
        <f t="shared" si="3"/>
        <v/>
      </c>
      <c r="Q29" s="3" t="str">
        <f t="shared" si="4"/>
        <v/>
      </c>
      <c r="R29" s="2" t="str">
        <f>IF(M29&lt;&gt;"",ROUND(M29+(3-M29)*(M29/3)^Stat_FG!$C$2*(N29/3)^Stat_FG!$E$2,2),"")</f>
        <v/>
      </c>
      <c r="S29" s="2" t="str">
        <f>VLOOKUP($C29,RO!$C:$I,7,FALSE)</f>
        <v/>
      </c>
      <c r="T29">
        <f>SUMIFS(LU_FG!D$5:D$26,LU_FG!$A$5:$A$26,$P29)+SUMIFS(LU_FG!D$5:D$26,LU_FG!$A$5:$A$26,$Q29)</f>
        <v>0</v>
      </c>
      <c r="U29">
        <f>SUMIFS(LU_FG!E$5:E$26,LU_FG!$A$5:$A$26,$P29)+SUMIFS(LU_FG!E$5:E$26,LU_FG!$A$5:$A$26,$Q29)</f>
        <v>0</v>
      </c>
      <c r="V29">
        <f>SUMIFS(LU_FG!F$5:F$26,LU_FG!$A$5:$A$26,$P29)+SUMIFS(LU_FG!F$5:F$26,LU_FG!$A$5:$A$26,$Q29)</f>
        <v>0</v>
      </c>
      <c r="W29">
        <f>SUMIFS(LU_FG!G$5:G$26,LU_FG!$A$5:$A$26,$P29)+SUMIFS(LU_FG!G$5:G$26,LU_FG!$A$5:$A$26,$Q29)</f>
        <v>0</v>
      </c>
      <c r="X29">
        <f>SUMIFS(LU_FG!H$5:H$26,LU_FG!$A$5:$A$26,$P29)+SUMIFS(LU_FG!H$5:H$26,LU_FG!$A$5:$A$26,$Q29)</f>
        <v>0</v>
      </c>
      <c r="Y29">
        <f>SUMIFS(LU_FG!I$5:I$26,LU_FG!$A$5:$A$26,$P29)+SUMIFS(LU_FG!I$5:I$26,LU_FG!$A$5:$A$26,$Q29)</f>
        <v>0</v>
      </c>
      <c r="Z29">
        <f>SUMIFS(LU_FG!J$5:J$26,LU_FG!$A$5:$A$26,$P29)+SUMIFS(LU_FG!J$5:J$26,LU_FG!$A$5:$A$26,$Q29)</f>
        <v>0</v>
      </c>
      <c r="AA29">
        <f>SUMIFS(LU_FG!K$5:K$26,LU_FG!$A$5:$A$26,$P29)+SUMIFS(LU_FG!K$5:K$26,LU_FG!$A$5:$A$26,$Q29)</f>
        <v>0</v>
      </c>
      <c r="AB29">
        <f>SUMIFS(LU_FG!L$5:L$26,LU_FG!$A$5:$A$26,$P29)+SUMIFS(LU_FG!L$5:L$26,LU_FG!$A$5:$A$26,$Q29)</f>
        <v>0</v>
      </c>
      <c r="AC29">
        <f t="shared" si="16"/>
        <v>0</v>
      </c>
    </row>
    <row r="30" spans="1:29" ht="15.6" thickTop="1" thickBot="1" x14ac:dyDescent="0.35">
      <c r="A30" t="str">
        <f t="shared" si="5"/>
        <v>FG029</v>
      </c>
      <c r="B30" s="4" t="str">
        <f>IFERROR(VLOOKUP($A30, DataInput!$D:$E, 2, FALSE), "")</f>
        <v/>
      </c>
      <c r="C30" s="3" t="str">
        <f t="shared" si="0"/>
        <v/>
      </c>
      <c r="D30" s="8" t="str">
        <f t="shared" si="1"/>
        <v/>
      </c>
      <c r="E30" s="8" t="str">
        <f t="shared" si="6"/>
        <v/>
      </c>
      <c r="F30" s="8" t="str">
        <f t="shared" si="7"/>
        <v/>
      </c>
      <c r="G30" s="8" t="str">
        <f t="shared" si="8"/>
        <v/>
      </c>
      <c r="H30" s="8" t="str">
        <f t="shared" si="9"/>
        <v/>
      </c>
      <c r="I30" s="8" t="str">
        <f t="shared" si="10"/>
        <v/>
      </c>
      <c r="J30" s="8" t="str">
        <f t="shared" si="11"/>
        <v/>
      </c>
      <c r="K30" s="8" t="str">
        <f t="shared" si="12"/>
        <v/>
      </c>
      <c r="L30" s="8" t="str">
        <f t="shared" si="13"/>
        <v/>
      </c>
      <c r="M30" s="8" t="str">
        <f t="shared" si="14"/>
        <v/>
      </c>
      <c r="N30" s="8" t="str">
        <f t="shared" si="15"/>
        <v/>
      </c>
      <c r="O30" s="3" t="str">
        <f t="shared" si="2"/>
        <v/>
      </c>
      <c r="P30" s="3" t="str">
        <f t="shared" si="3"/>
        <v/>
      </c>
      <c r="Q30" s="3" t="str">
        <f t="shared" si="4"/>
        <v/>
      </c>
      <c r="R30" s="2" t="str">
        <f>IF(M30&lt;&gt;"",ROUND(M30+(3-M30)*(M30/3)^Stat_FG!$C$2*(N30/3)^Stat_FG!$E$2,2),"")</f>
        <v/>
      </c>
      <c r="S30" s="2" t="str">
        <f>VLOOKUP($C30,RO!$C:$I,7,FALSE)</f>
        <v/>
      </c>
      <c r="T30">
        <f>SUMIFS(LU_FG!D$5:D$26,LU_FG!$A$5:$A$26,$P30)+SUMIFS(LU_FG!D$5:D$26,LU_FG!$A$5:$A$26,$Q30)</f>
        <v>0</v>
      </c>
      <c r="U30">
        <f>SUMIFS(LU_FG!E$5:E$26,LU_FG!$A$5:$A$26,$P30)+SUMIFS(LU_FG!E$5:E$26,LU_FG!$A$5:$A$26,$Q30)</f>
        <v>0</v>
      </c>
      <c r="V30">
        <f>SUMIFS(LU_FG!F$5:F$26,LU_FG!$A$5:$A$26,$P30)+SUMIFS(LU_FG!F$5:F$26,LU_FG!$A$5:$A$26,$Q30)</f>
        <v>0</v>
      </c>
      <c r="W30">
        <f>SUMIFS(LU_FG!G$5:G$26,LU_FG!$A$5:$A$26,$P30)+SUMIFS(LU_FG!G$5:G$26,LU_FG!$A$5:$A$26,$Q30)</f>
        <v>0</v>
      </c>
      <c r="X30">
        <f>SUMIFS(LU_FG!H$5:H$26,LU_FG!$A$5:$A$26,$P30)+SUMIFS(LU_FG!H$5:H$26,LU_FG!$A$5:$A$26,$Q30)</f>
        <v>0</v>
      </c>
      <c r="Y30">
        <f>SUMIFS(LU_FG!I$5:I$26,LU_FG!$A$5:$A$26,$P30)+SUMIFS(LU_FG!I$5:I$26,LU_FG!$A$5:$A$26,$Q30)</f>
        <v>0</v>
      </c>
      <c r="Z30">
        <f>SUMIFS(LU_FG!J$5:J$26,LU_FG!$A$5:$A$26,$P30)+SUMIFS(LU_FG!J$5:J$26,LU_FG!$A$5:$A$26,$Q30)</f>
        <v>0</v>
      </c>
      <c r="AA30">
        <f>SUMIFS(LU_FG!K$5:K$26,LU_FG!$A$5:$A$26,$P30)+SUMIFS(LU_FG!K$5:K$26,LU_FG!$A$5:$A$26,$Q30)</f>
        <v>0</v>
      </c>
      <c r="AB30">
        <f>SUMIFS(LU_FG!L$5:L$26,LU_FG!$A$5:$A$26,$P30)+SUMIFS(LU_FG!L$5:L$26,LU_FG!$A$5:$A$26,$Q30)</f>
        <v>0</v>
      </c>
      <c r="AC30">
        <f t="shared" si="16"/>
        <v>0</v>
      </c>
    </row>
    <row r="31" spans="1:29" ht="15.6" thickTop="1" thickBot="1" x14ac:dyDescent="0.35">
      <c r="A31" t="str">
        <f t="shared" si="5"/>
        <v>FG030</v>
      </c>
      <c r="B31" s="4" t="str">
        <f>IFERROR(VLOOKUP($A31, DataInput!$D:$E, 2, FALSE), "")</f>
        <v/>
      </c>
      <c r="C31" s="3" t="str">
        <f t="shared" si="0"/>
        <v/>
      </c>
      <c r="D31" s="8" t="str">
        <f t="shared" si="1"/>
        <v/>
      </c>
      <c r="E31" s="8" t="str">
        <f t="shared" si="6"/>
        <v/>
      </c>
      <c r="F31" s="8" t="str">
        <f t="shared" si="7"/>
        <v/>
      </c>
      <c r="G31" s="8" t="str">
        <f t="shared" si="8"/>
        <v/>
      </c>
      <c r="H31" s="8" t="str">
        <f t="shared" si="9"/>
        <v/>
      </c>
      <c r="I31" s="8" t="str">
        <f t="shared" si="10"/>
        <v/>
      </c>
      <c r="J31" s="8" t="str">
        <f t="shared" si="11"/>
        <v/>
      </c>
      <c r="K31" s="8" t="str">
        <f t="shared" si="12"/>
        <v/>
      </c>
      <c r="L31" s="8" t="str">
        <f t="shared" si="13"/>
        <v/>
      </c>
      <c r="M31" s="8" t="str">
        <f t="shared" si="14"/>
        <v/>
      </c>
      <c r="N31" s="8" t="str">
        <f t="shared" si="15"/>
        <v/>
      </c>
      <c r="O31" s="3" t="str">
        <f t="shared" si="2"/>
        <v/>
      </c>
      <c r="P31" s="3" t="str">
        <f t="shared" si="3"/>
        <v/>
      </c>
      <c r="Q31" s="3" t="str">
        <f t="shared" si="4"/>
        <v/>
      </c>
      <c r="R31" s="2" t="str">
        <f>IF(M31&lt;&gt;"",ROUND(M31+(3-M31)*(M31/3)^Stat_FG!$C$2*(N31/3)^Stat_FG!$E$2,2),"")</f>
        <v/>
      </c>
      <c r="S31" s="2" t="str">
        <f>VLOOKUP($C31,RO!$C:$I,7,FALSE)</f>
        <v/>
      </c>
      <c r="T31">
        <f>SUMIFS(LU_FG!D$5:D$26,LU_FG!$A$5:$A$26,$P31)+SUMIFS(LU_FG!D$5:D$26,LU_FG!$A$5:$A$26,$Q31)</f>
        <v>0</v>
      </c>
      <c r="U31">
        <f>SUMIFS(LU_FG!E$5:E$26,LU_FG!$A$5:$A$26,$P31)+SUMIFS(LU_FG!E$5:E$26,LU_FG!$A$5:$A$26,$Q31)</f>
        <v>0</v>
      </c>
      <c r="V31">
        <f>SUMIFS(LU_FG!F$5:F$26,LU_FG!$A$5:$A$26,$P31)+SUMIFS(LU_FG!F$5:F$26,LU_FG!$A$5:$A$26,$Q31)</f>
        <v>0</v>
      </c>
      <c r="W31">
        <f>SUMIFS(LU_FG!G$5:G$26,LU_FG!$A$5:$A$26,$P31)+SUMIFS(LU_FG!G$5:G$26,LU_FG!$A$5:$A$26,$Q31)</f>
        <v>0</v>
      </c>
      <c r="X31">
        <f>SUMIFS(LU_FG!H$5:H$26,LU_FG!$A$5:$A$26,$P31)+SUMIFS(LU_FG!H$5:H$26,LU_FG!$A$5:$A$26,$Q31)</f>
        <v>0</v>
      </c>
      <c r="Y31">
        <f>SUMIFS(LU_FG!I$5:I$26,LU_FG!$A$5:$A$26,$P31)+SUMIFS(LU_FG!I$5:I$26,LU_FG!$A$5:$A$26,$Q31)</f>
        <v>0</v>
      </c>
      <c r="Z31">
        <f>SUMIFS(LU_FG!J$5:J$26,LU_FG!$A$5:$A$26,$P31)+SUMIFS(LU_FG!J$5:J$26,LU_FG!$A$5:$A$26,$Q31)</f>
        <v>0</v>
      </c>
      <c r="AA31">
        <f>SUMIFS(LU_FG!K$5:K$26,LU_FG!$A$5:$A$26,$P31)+SUMIFS(LU_FG!K$5:K$26,LU_FG!$A$5:$A$26,$Q31)</f>
        <v>0</v>
      </c>
      <c r="AB31">
        <f>SUMIFS(LU_FG!L$5:L$26,LU_FG!$A$5:$A$26,$P31)+SUMIFS(LU_FG!L$5:L$26,LU_FG!$A$5:$A$26,$Q31)</f>
        <v>0</v>
      </c>
      <c r="AC31">
        <f t="shared" si="16"/>
        <v>0</v>
      </c>
    </row>
    <row r="32" spans="1:29" ht="15.6" thickTop="1" thickBot="1" x14ac:dyDescent="0.35">
      <c r="A32" t="str">
        <f t="shared" si="5"/>
        <v>FG031</v>
      </c>
      <c r="B32" s="4" t="str">
        <f>IFERROR(VLOOKUP($A32, DataInput!$D:$E, 2, FALSE), "")</f>
        <v/>
      </c>
      <c r="C32" s="3" t="str">
        <f t="shared" si="0"/>
        <v/>
      </c>
      <c r="D32" s="8" t="str">
        <f t="shared" si="1"/>
        <v/>
      </c>
      <c r="E32" s="8" t="str">
        <f t="shared" si="6"/>
        <v/>
      </c>
      <c r="F32" s="8" t="str">
        <f t="shared" si="7"/>
        <v/>
      </c>
      <c r="G32" s="8" t="str">
        <f t="shared" si="8"/>
        <v/>
      </c>
      <c r="H32" s="8" t="str">
        <f t="shared" si="9"/>
        <v/>
      </c>
      <c r="I32" s="8" t="str">
        <f t="shared" si="10"/>
        <v/>
      </c>
      <c r="J32" s="8" t="str">
        <f t="shared" si="11"/>
        <v/>
      </c>
      <c r="K32" s="8" t="str">
        <f t="shared" si="12"/>
        <v/>
      </c>
      <c r="L32" s="8" t="str">
        <f t="shared" si="13"/>
        <v/>
      </c>
      <c r="M32" s="8" t="str">
        <f t="shared" si="14"/>
        <v/>
      </c>
      <c r="N32" s="8" t="str">
        <f t="shared" si="15"/>
        <v/>
      </c>
      <c r="O32" s="3" t="str">
        <f t="shared" si="2"/>
        <v/>
      </c>
      <c r="P32" s="3" t="str">
        <f t="shared" si="3"/>
        <v/>
      </c>
      <c r="Q32" s="3" t="str">
        <f t="shared" si="4"/>
        <v/>
      </c>
      <c r="R32" s="2" t="str">
        <f>IF(M32&lt;&gt;"",ROUND(M32+(3-M32)*(M32/3)^Stat_FG!$C$2*(N32/3)^Stat_FG!$E$2,2),"")</f>
        <v/>
      </c>
      <c r="S32" s="2" t="str">
        <f>VLOOKUP($C32,RO!$C:$I,7,FALSE)</f>
        <v/>
      </c>
      <c r="T32">
        <f>SUMIFS(LU_FG!D$5:D$26,LU_FG!$A$5:$A$26,$P32)+SUMIFS(LU_FG!D$5:D$26,LU_FG!$A$5:$A$26,$Q32)</f>
        <v>0</v>
      </c>
      <c r="U32">
        <f>SUMIFS(LU_FG!E$5:E$26,LU_FG!$A$5:$A$26,$P32)+SUMIFS(LU_FG!E$5:E$26,LU_FG!$A$5:$A$26,$Q32)</f>
        <v>0</v>
      </c>
      <c r="V32">
        <f>SUMIFS(LU_FG!F$5:F$26,LU_FG!$A$5:$A$26,$P32)+SUMIFS(LU_FG!F$5:F$26,LU_FG!$A$5:$A$26,$Q32)</f>
        <v>0</v>
      </c>
      <c r="W32">
        <f>SUMIFS(LU_FG!G$5:G$26,LU_FG!$A$5:$A$26,$P32)+SUMIFS(LU_FG!G$5:G$26,LU_FG!$A$5:$A$26,$Q32)</f>
        <v>0</v>
      </c>
      <c r="X32">
        <f>SUMIFS(LU_FG!H$5:H$26,LU_FG!$A$5:$A$26,$P32)+SUMIFS(LU_FG!H$5:H$26,LU_FG!$A$5:$A$26,$Q32)</f>
        <v>0</v>
      </c>
      <c r="Y32">
        <f>SUMIFS(LU_FG!I$5:I$26,LU_FG!$A$5:$A$26,$P32)+SUMIFS(LU_FG!I$5:I$26,LU_FG!$A$5:$A$26,$Q32)</f>
        <v>0</v>
      </c>
      <c r="Z32">
        <f>SUMIFS(LU_FG!J$5:J$26,LU_FG!$A$5:$A$26,$P32)+SUMIFS(LU_FG!J$5:J$26,LU_FG!$A$5:$A$26,$Q32)</f>
        <v>0</v>
      </c>
      <c r="AA32">
        <f>SUMIFS(LU_FG!K$5:K$26,LU_FG!$A$5:$A$26,$P32)+SUMIFS(LU_FG!K$5:K$26,LU_FG!$A$5:$A$26,$Q32)</f>
        <v>0</v>
      </c>
      <c r="AB32">
        <f>SUMIFS(LU_FG!L$5:L$26,LU_FG!$A$5:$A$26,$P32)+SUMIFS(LU_FG!L$5:L$26,LU_FG!$A$5:$A$26,$Q32)</f>
        <v>0</v>
      </c>
      <c r="AC32">
        <f t="shared" si="16"/>
        <v>0</v>
      </c>
    </row>
    <row r="33" spans="1:29" ht="15.6" thickTop="1" thickBot="1" x14ac:dyDescent="0.35">
      <c r="A33" t="str">
        <f t="shared" si="5"/>
        <v>FG032</v>
      </c>
      <c r="B33" s="4" t="str">
        <f>IFERROR(VLOOKUP($A33, DataInput!$D:$E, 2, FALSE), "")</f>
        <v/>
      </c>
      <c r="C33" s="3" t="str">
        <f t="shared" si="0"/>
        <v/>
      </c>
      <c r="D33" s="8" t="str">
        <f t="shared" si="1"/>
        <v/>
      </c>
      <c r="E33" s="8" t="str">
        <f t="shared" si="6"/>
        <v/>
      </c>
      <c r="F33" s="8" t="str">
        <f t="shared" si="7"/>
        <v/>
      </c>
      <c r="G33" s="8" t="str">
        <f t="shared" si="8"/>
        <v/>
      </c>
      <c r="H33" s="8" t="str">
        <f t="shared" si="9"/>
        <v/>
      </c>
      <c r="I33" s="8" t="str">
        <f t="shared" si="10"/>
        <v/>
      </c>
      <c r="J33" s="8" t="str">
        <f t="shared" si="11"/>
        <v/>
      </c>
      <c r="K33" s="8" t="str">
        <f t="shared" si="12"/>
        <v/>
      </c>
      <c r="L33" s="8" t="str">
        <f t="shared" si="13"/>
        <v/>
      </c>
      <c r="M33" s="8" t="str">
        <f t="shared" si="14"/>
        <v/>
      </c>
      <c r="N33" s="8" t="str">
        <f t="shared" si="15"/>
        <v/>
      </c>
      <c r="O33" s="3" t="str">
        <f t="shared" si="2"/>
        <v/>
      </c>
      <c r="P33" s="3" t="str">
        <f t="shared" si="3"/>
        <v/>
      </c>
      <c r="Q33" s="3" t="str">
        <f t="shared" si="4"/>
        <v/>
      </c>
      <c r="R33" s="2" t="str">
        <f>IF(M33&lt;&gt;"",ROUND(M33+(3-M33)*(M33/3)^Stat_FG!$C$2*(N33/3)^Stat_FG!$E$2,2),"")</f>
        <v/>
      </c>
      <c r="S33" s="2" t="str">
        <f>VLOOKUP($C33,RO!$C:$I,7,FALSE)</f>
        <v/>
      </c>
      <c r="T33">
        <f>SUMIFS(LU_FG!D$5:D$26,LU_FG!$A$5:$A$26,$P33)+SUMIFS(LU_FG!D$5:D$26,LU_FG!$A$5:$A$26,$Q33)</f>
        <v>0</v>
      </c>
      <c r="U33">
        <f>SUMIFS(LU_FG!E$5:E$26,LU_FG!$A$5:$A$26,$P33)+SUMIFS(LU_FG!E$5:E$26,LU_FG!$A$5:$A$26,$Q33)</f>
        <v>0</v>
      </c>
      <c r="V33">
        <f>SUMIFS(LU_FG!F$5:F$26,LU_FG!$A$5:$A$26,$P33)+SUMIFS(LU_FG!F$5:F$26,LU_FG!$A$5:$A$26,$Q33)</f>
        <v>0</v>
      </c>
      <c r="W33">
        <f>SUMIFS(LU_FG!G$5:G$26,LU_FG!$A$5:$A$26,$P33)+SUMIFS(LU_FG!G$5:G$26,LU_FG!$A$5:$A$26,$Q33)</f>
        <v>0</v>
      </c>
      <c r="X33">
        <f>SUMIFS(LU_FG!H$5:H$26,LU_FG!$A$5:$A$26,$P33)+SUMIFS(LU_FG!H$5:H$26,LU_FG!$A$5:$A$26,$Q33)</f>
        <v>0</v>
      </c>
      <c r="Y33">
        <f>SUMIFS(LU_FG!I$5:I$26,LU_FG!$A$5:$A$26,$P33)+SUMIFS(LU_FG!I$5:I$26,LU_FG!$A$5:$A$26,$Q33)</f>
        <v>0</v>
      </c>
      <c r="Z33">
        <f>SUMIFS(LU_FG!J$5:J$26,LU_FG!$A$5:$A$26,$P33)+SUMIFS(LU_FG!J$5:J$26,LU_FG!$A$5:$A$26,$Q33)</f>
        <v>0</v>
      </c>
      <c r="AA33">
        <f>SUMIFS(LU_FG!K$5:K$26,LU_FG!$A$5:$A$26,$P33)+SUMIFS(LU_FG!K$5:K$26,LU_FG!$A$5:$A$26,$Q33)</f>
        <v>0</v>
      </c>
      <c r="AB33">
        <f>SUMIFS(LU_FG!L$5:L$26,LU_FG!$A$5:$A$26,$P33)+SUMIFS(LU_FG!L$5:L$26,LU_FG!$A$5:$A$26,$Q33)</f>
        <v>0</v>
      </c>
      <c r="AC33">
        <f t="shared" si="16"/>
        <v>0</v>
      </c>
    </row>
    <row r="34" spans="1:29" ht="15.6" thickTop="1" thickBot="1" x14ac:dyDescent="0.35">
      <c r="A34" t="str">
        <f t="shared" si="5"/>
        <v>FG033</v>
      </c>
      <c r="B34" s="4" t="str">
        <f>IFERROR(VLOOKUP($A34, DataInput!$D:$E, 2, FALSE), "")</f>
        <v/>
      </c>
      <c r="C34" s="3" t="str">
        <f t="shared" si="0"/>
        <v/>
      </c>
      <c r="D34" s="8" t="str">
        <f t="shared" si="1"/>
        <v/>
      </c>
      <c r="E34" s="8" t="str">
        <f t="shared" si="6"/>
        <v/>
      </c>
      <c r="F34" s="8" t="str">
        <f t="shared" si="7"/>
        <v/>
      </c>
      <c r="G34" s="8" t="str">
        <f t="shared" si="8"/>
        <v/>
      </c>
      <c r="H34" s="8" t="str">
        <f t="shared" si="9"/>
        <v/>
      </c>
      <c r="I34" s="8" t="str">
        <f t="shared" si="10"/>
        <v/>
      </c>
      <c r="J34" s="8" t="str">
        <f t="shared" si="11"/>
        <v/>
      </c>
      <c r="K34" s="8" t="str">
        <f t="shared" si="12"/>
        <v/>
      </c>
      <c r="L34" s="8" t="str">
        <f t="shared" si="13"/>
        <v/>
      </c>
      <c r="M34" s="8" t="str">
        <f t="shared" si="14"/>
        <v/>
      </c>
      <c r="N34" s="8" t="str">
        <f t="shared" si="15"/>
        <v/>
      </c>
      <c r="O34" s="3" t="str">
        <f t="shared" si="2"/>
        <v/>
      </c>
      <c r="P34" s="3" t="str">
        <f t="shared" si="3"/>
        <v/>
      </c>
      <c r="Q34" s="3" t="str">
        <f t="shared" si="4"/>
        <v/>
      </c>
      <c r="R34" s="2" t="str">
        <f>IF(M34&lt;&gt;"",ROUND(M34+(3-M34)*(M34/3)^Stat_FG!$C$2*(N34/3)^Stat_FG!$E$2,2),"")</f>
        <v/>
      </c>
      <c r="S34" s="2" t="str">
        <f>VLOOKUP($C34,RO!$C:$I,7,FALSE)</f>
        <v/>
      </c>
      <c r="T34">
        <f>SUMIFS(LU_FG!D$5:D$26,LU_FG!$A$5:$A$26,$P34)+SUMIFS(LU_FG!D$5:D$26,LU_FG!$A$5:$A$26,$Q34)</f>
        <v>0</v>
      </c>
      <c r="U34">
        <f>SUMIFS(LU_FG!E$5:E$26,LU_FG!$A$5:$A$26,$P34)+SUMIFS(LU_FG!E$5:E$26,LU_FG!$A$5:$A$26,$Q34)</f>
        <v>0</v>
      </c>
      <c r="V34">
        <f>SUMIFS(LU_FG!F$5:F$26,LU_FG!$A$5:$A$26,$P34)+SUMIFS(LU_FG!F$5:F$26,LU_FG!$A$5:$A$26,$Q34)</f>
        <v>0</v>
      </c>
      <c r="W34">
        <f>SUMIFS(LU_FG!G$5:G$26,LU_FG!$A$5:$A$26,$P34)+SUMIFS(LU_FG!G$5:G$26,LU_FG!$A$5:$A$26,$Q34)</f>
        <v>0</v>
      </c>
      <c r="X34">
        <f>SUMIFS(LU_FG!H$5:H$26,LU_FG!$A$5:$A$26,$P34)+SUMIFS(LU_FG!H$5:H$26,LU_FG!$A$5:$A$26,$Q34)</f>
        <v>0</v>
      </c>
      <c r="Y34">
        <f>SUMIFS(LU_FG!I$5:I$26,LU_FG!$A$5:$A$26,$P34)+SUMIFS(LU_FG!I$5:I$26,LU_FG!$A$5:$A$26,$Q34)</f>
        <v>0</v>
      </c>
      <c r="Z34">
        <f>SUMIFS(LU_FG!J$5:J$26,LU_FG!$A$5:$A$26,$P34)+SUMIFS(LU_FG!J$5:J$26,LU_FG!$A$5:$A$26,$Q34)</f>
        <v>0</v>
      </c>
      <c r="AA34">
        <f>SUMIFS(LU_FG!K$5:K$26,LU_FG!$A$5:$A$26,$P34)+SUMIFS(LU_FG!K$5:K$26,LU_FG!$A$5:$A$26,$Q34)</f>
        <v>0</v>
      </c>
      <c r="AB34">
        <f>SUMIFS(LU_FG!L$5:L$26,LU_FG!$A$5:$A$26,$P34)+SUMIFS(LU_FG!L$5:L$26,LU_FG!$A$5:$A$26,$Q34)</f>
        <v>0</v>
      </c>
      <c r="AC34">
        <f t="shared" si="16"/>
        <v>0</v>
      </c>
    </row>
    <row r="35" spans="1:29" ht="15.6" thickTop="1" thickBot="1" x14ac:dyDescent="0.35">
      <c r="A35" t="str">
        <f t="shared" si="5"/>
        <v>FG034</v>
      </c>
      <c r="B35" s="4" t="str">
        <f>IFERROR(VLOOKUP($A35, DataInput!$D:$E, 2, FALSE), "")</f>
        <v/>
      </c>
      <c r="C35" s="3" t="str">
        <f t="shared" si="0"/>
        <v/>
      </c>
      <c r="D35" s="8" t="str">
        <f t="shared" si="1"/>
        <v/>
      </c>
      <c r="E35" s="8" t="str">
        <f t="shared" si="6"/>
        <v/>
      </c>
      <c r="F35" s="8" t="str">
        <f t="shared" si="7"/>
        <v/>
      </c>
      <c r="G35" s="8" t="str">
        <f t="shared" si="8"/>
        <v/>
      </c>
      <c r="H35" s="8" t="str">
        <f t="shared" si="9"/>
        <v/>
      </c>
      <c r="I35" s="8" t="str">
        <f t="shared" si="10"/>
        <v/>
      </c>
      <c r="J35" s="8" t="str">
        <f t="shared" si="11"/>
        <v/>
      </c>
      <c r="K35" s="8" t="str">
        <f t="shared" si="12"/>
        <v/>
      </c>
      <c r="L35" s="8" t="str">
        <f t="shared" si="13"/>
        <v/>
      </c>
      <c r="M35" s="8" t="str">
        <f t="shared" si="14"/>
        <v/>
      </c>
      <c r="N35" s="8" t="str">
        <f t="shared" si="15"/>
        <v/>
      </c>
      <c r="O35" s="3" t="str">
        <f t="shared" si="2"/>
        <v/>
      </c>
      <c r="P35" s="3" t="str">
        <f t="shared" si="3"/>
        <v/>
      </c>
      <c r="Q35" s="3" t="str">
        <f t="shared" si="4"/>
        <v/>
      </c>
      <c r="R35" s="2" t="str">
        <f>IF(M35&lt;&gt;"",ROUND(M35+(3-M35)*(M35/3)^Stat_FG!$C$2*(N35/3)^Stat_FG!$E$2,2),"")</f>
        <v/>
      </c>
      <c r="S35" s="2" t="str">
        <f>VLOOKUP($C35,RO!$C:$I,7,FALSE)</f>
        <v/>
      </c>
      <c r="T35">
        <f>SUMIFS(LU_FG!D$5:D$26,LU_FG!$A$5:$A$26,$P35)+SUMIFS(LU_FG!D$5:D$26,LU_FG!$A$5:$A$26,$Q35)</f>
        <v>0</v>
      </c>
      <c r="U35">
        <f>SUMIFS(LU_FG!E$5:E$26,LU_FG!$A$5:$A$26,$P35)+SUMIFS(LU_FG!E$5:E$26,LU_FG!$A$5:$A$26,$Q35)</f>
        <v>0</v>
      </c>
      <c r="V35">
        <f>SUMIFS(LU_FG!F$5:F$26,LU_FG!$A$5:$A$26,$P35)+SUMIFS(LU_FG!F$5:F$26,LU_FG!$A$5:$A$26,$Q35)</f>
        <v>0</v>
      </c>
      <c r="W35">
        <f>SUMIFS(LU_FG!G$5:G$26,LU_FG!$A$5:$A$26,$P35)+SUMIFS(LU_FG!G$5:G$26,LU_FG!$A$5:$A$26,$Q35)</f>
        <v>0</v>
      </c>
      <c r="X35">
        <f>SUMIFS(LU_FG!H$5:H$26,LU_FG!$A$5:$A$26,$P35)+SUMIFS(LU_FG!H$5:H$26,LU_FG!$A$5:$A$26,$Q35)</f>
        <v>0</v>
      </c>
      <c r="Y35">
        <f>SUMIFS(LU_FG!I$5:I$26,LU_FG!$A$5:$A$26,$P35)+SUMIFS(LU_FG!I$5:I$26,LU_FG!$A$5:$A$26,$Q35)</f>
        <v>0</v>
      </c>
      <c r="Z35">
        <f>SUMIFS(LU_FG!J$5:J$26,LU_FG!$A$5:$A$26,$P35)+SUMIFS(LU_FG!J$5:J$26,LU_FG!$A$5:$A$26,$Q35)</f>
        <v>0</v>
      </c>
      <c r="AA35">
        <f>SUMIFS(LU_FG!K$5:K$26,LU_FG!$A$5:$A$26,$P35)+SUMIFS(LU_FG!K$5:K$26,LU_FG!$A$5:$A$26,$Q35)</f>
        <v>0</v>
      </c>
      <c r="AB35">
        <f>SUMIFS(LU_FG!L$5:L$26,LU_FG!$A$5:$A$26,$P35)+SUMIFS(LU_FG!L$5:L$26,LU_FG!$A$5:$A$26,$Q35)</f>
        <v>0</v>
      </c>
      <c r="AC35">
        <f t="shared" si="16"/>
        <v>0</v>
      </c>
    </row>
    <row r="36" spans="1:29" ht="15.6" thickTop="1" thickBot="1" x14ac:dyDescent="0.35">
      <c r="A36" t="str">
        <f t="shared" si="5"/>
        <v>FG035</v>
      </c>
      <c r="B36" s="4" t="str">
        <f>IFERROR(VLOOKUP($A36, DataInput!$D:$E, 2, FALSE), "")</f>
        <v/>
      </c>
      <c r="C36" s="3" t="str">
        <f t="shared" si="0"/>
        <v/>
      </c>
      <c r="D36" s="8" t="str">
        <f t="shared" si="1"/>
        <v/>
      </c>
      <c r="E36" s="8" t="str">
        <f t="shared" si="6"/>
        <v/>
      </c>
      <c r="F36" s="8" t="str">
        <f t="shared" si="7"/>
        <v/>
      </c>
      <c r="G36" s="8" t="str">
        <f t="shared" si="8"/>
        <v/>
      </c>
      <c r="H36" s="8" t="str">
        <f t="shared" si="9"/>
        <v/>
      </c>
      <c r="I36" s="8" t="str">
        <f t="shared" si="10"/>
        <v/>
      </c>
      <c r="J36" s="8" t="str">
        <f t="shared" si="11"/>
        <v/>
      </c>
      <c r="K36" s="8" t="str">
        <f t="shared" si="12"/>
        <v/>
      </c>
      <c r="L36" s="8" t="str">
        <f t="shared" si="13"/>
        <v/>
      </c>
      <c r="M36" s="8" t="str">
        <f t="shared" si="14"/>
        <v/>
      </c>
      <c r="N36" s="8" t="str">
        <f t="shared" si="15"/>
        <v/>
      </c>
      <c r="O36" s="3" t="str">
        <f t="shared" si="2"/>
        <v/>
      </c>
      <c r="P36" s="3" t="str">
        <f t="shared" si="3"/>
        <v/>
      </c>
      <c r="Q36" s="3" t="str">
        <f t="shared" si="4"/>
        <v/>
      </c>
      <c r="R36" s="2" t="str">
        <f>IF(M36&lt;&gt;"",ROUND(M36+(3-M36)*(M36/3)^Stat_FG!$C$2*(N36/3)^Stat_FG!$E$2,2),"")</f>
        <v/>
      </c>
      <c r="S36" s="2" t="str">
        <f>VLOOKUP($C36,RO!$C:$I,7,FALSE)</f>
        <v/>
      </c>
      <c r="T36">
        <f>SUMIFS(LU_FG!D$5:D$26,LU_FG!$A$5:$A$26,$P36)+SUMIFS(LU_FG!D$5:D$26,LU_FG!$A$5:$A$26,$Q36)</f>
        <v>0</v>
      </c>
      <c r="U36">
        <f>SUMIFS(LU_FG!E$5:E$26,LU_FG!$A$5:$A$26,$P36)+SUMIFS(LU_FG!E$5:E$26,LU_FG!$A$5:$A$26,$Q36)</f>
        <v>0</v>
      </c>
      <c r="V36">
        <f>SUMIFS(LU_FG!F$5:F$26,LU_FG!$A$5:$A$26,$P36)+SUMIFS(LU_FG!F$5:F$26,LU_FG!$A$5:$A$26,$Q36)</f>
        <v>0</v>
      </c>
      <c r="W36">
        <f>SUMIFS(LU_FG!G$5:G$26,LU_FG!$A$5:$A$26,$P36)+SUMIFS(LU_FG!G$5:G$26,LU_FG!$A$5:$A$26,$Q36)</f>
        <v>0</v>
      </c>
      <c r="X36">
        <f>SUMIFS(LU_FG!H$5:H$26,LU_FG!$A$5:$A$26,$P36)+SUMIFS(LU_FG!H$5:H$26,LU_FG!$A$5:$A$26,$Q36)</f>
        <v>0</v>
      </c>
      <c r="Y36">
        <f>SUMIFS(LU_FG!I$5:I$26,LU_FG!$A$5:$A$26,$P36)+SUMIFS(LU_FG!I$5:I$26,LU_FG!$A$5:$A$26,$Q36)</f>
        <v>0</v>
      </c>
      <c r="Z36">
        <f>SUMIFS(LU_FG!J$5:J$26,LU_FG!$A$5:$A$26,$P36)+SUMIFS(LU_FG!J$5:J$26,LU_FG!$A$5:$A$26,$Q36)</f>
        <v>0</v>
      </c>
      <c r="AA36">
        <f>SUMIFS(LU_FG!K$5:K$26,LU_FG!$A$5:$A$26,$P36)+SUMIFS(LU_FG!K$5:K$26,LU_FG!$A$5:$A$26,$Q36)</f>
        <v>0</v>
      </c>
      <c r="AB36">
        <f>SUMIFS(LU_FG!L$5:L$26,LU_FG!$A$5:$A$26,$P36)+SUMIFS(LU_FG!L$5:L$26,LU_FG!$A$5:$A$26,$Q36)</f>
        <v>0</v>
      </c>
      <c r="AC36">
        <f t="shared" si="16"/>
        <v>0</v>
      </c>
    </row>
    <row r="37" spans="1:29" ht="15.6" thickTop="1" thickBot="1" x14ac:dyDescent="0.35">
      <c r="A37" t="str">
        <f t="shared" si="5"/>
        <v>FG036</v>
      </c>
      <c r="B37" s="4" t="str">
        <f>IFERROR(VLOOKUP($A37, DataInput!$D:$E, 2, FALSE), "")</f>
        <v/>
      </c>
      <c r="C37" s="3" t="str">
        <f t="shared" si="0"/>
        <v/>
      </c>
      <c r="D37" s="8" t="str">
        <f t="shared" si="1"/>
        <v/>
      </c>
      <c r="E37" s="8" t="str">
        <f t="shared" si="6"/>
        <v/>
      </c>
      <c r="F37" s="8" t="str">
        <f t="shared" si="7"/>
        <v/>
      </c>
      <c r="G37" s="8" t="str">
        <f t="shared" si="8"/>
        <v/>
      </c>
      <c r="H37" s="8" t="str">
        <f t="shared" si="9"/>
        <v/>
      </c>
      <c r="I37" s="8" t="str">
        <f t="shared" si="10"/>
        <v/>
      </c>
      <c r="J37" s="8" t="str">
        <f t="shared" si="11"/>
        <v/>
      </c>
      <c r="K37" s="8" t="str">
        <f t="shared" si="12"/>
        <v/>
      </c>
      <c r="L37" s="8" t="str">
        <f t="shared" si="13"/>
        <v/>
      </c>
      <c r="M37" s="8" t="str">
        <f t="shared" si="14"/>
        <v/>
      </c>
      <c r="N37" s="8" t="str">
        <f t="shared" si="15"/>
        <v/>
      </c>
      <c r="O37" s="3" t="str">
        <f t="shared" si="2"/>
        <v/>
      </c>
      <c r="P37" s="3" t="str">
        <f t="shared" si="3"/>
        <v/>
      </c>
      <c r="Q37" s="3" t="str">
        <f t="shared" si="4"/>
        <v/>
      </c>
      <c r="R37" s="2" t="str">
        <f>IF(M37&lt;&gt;"",ROUND(M37+(3-M37)*(M37/3)^Stat_FG!$C$2*(N37/3)^Stat_FG!$E$2,2),"")</f>
        <v/>
      </c>
      <c r="S37" s="2" t="str">
        <f>VLOOKUP($C37,RO!$C:$I,7,FALSE)</f>
        <v/>
      </c>
      <c r="T37">
        <f>SUMIFS(LU_FG!D$5:D$26,LU_FG!$A$5:$A$26,$P37)+SUMIFS(LU_FG!D$5:D$26,LU_FG!$A$5:$A$26,$Q37)</f>
        <v>0</v>
      </c>
      <c r="U37">
        <f>SUMIFS(LU_FG!E$5:E$26,LU_FG!$A$5:$A$26,$P37)+SUMIFS(LU_FG!E$5:E$26,LU_FG!$A$5:$A$26,$Q37)</f>
        <v>0</v>
      </c>
      <c r="V37">
        <f>SUMIFS(LU_FG!F$5:F$26,LU_FG!$A$5:$A$26,$P37)+SUMIFS(LU_FG!F$5:F$26,LU_FG!$A$5:$A$26,$Q37)</f>
        <v>0</v>
      </c>
      <c r="W37">
        <f>SUMIFS(LU_FG!G$5:G$26,LU_FG!$A$5:$A$26,$P37)+SUMIFS(LU_FG!G$5:G$26,LU_FG!$A$5:$A$26,$Q37)</f>
        <v>0</v>
      </c>
      <c r="X37">
        <f>SUMIFS(LU_FG!H$5:H$26,LU_FG!$A$5:$A$26,$P37)+SUMIFS(LU_FG!H$5:H$26,LU_FG!$A$5:$A$26,$Q37)</f>
        <v>0</v>
      </c>
      <c r="Y37">
        <f>SUMIFS(LU_FG!I$5:I$26,LU_FG!$A$5:$A$26,$P37)+SUMIFS(LU_FG!I$5:I$26,LU_FG!$A$5:$A$26,$Q37)</f>
        <v>0</v>
      </c>
      <c r="Z37">
        <f>SUMIFS(LU_FG!J$5:J$26,LU_FG!$A$5:$A$26,$P37)+SUMIFS(LU_FG!J$5:J$26,LU_FG!$A$5:$A$26,$Q37)</f>
        <v>0</v>
      </c>
      <c r="AA37">
        <f>SUMIFS(LU_FG!K$5:K$26,LU_FG!$A$5:$A$26,$P37)+SUMIFS(LU_FG!K$5:K$26,LU_FG!$A$5:$A$26,$Q37)</f>
        <v>0</v>
      </c>
      <c r="AB37">
        <f>SUMIFS(LU_FG!L$5:L$26,LU_FG!$A$5:$A$26,$P37)+SUMIFS(LU_FG!L$5:L$26,LU_FG!$A$5:$A$26,$Q37)</f>
        <v>0</v>
      </c>
      <c r="AC37">
        <f t="shared" si="16"/>
        <v>0</v>
      </c>
    </row>
    <row r="38" spans="1:29" ht="15.6" thickTop="1" thickBot="1" x14ac:dyDescent="0.35">
      <c r="A38" t="str">
        <f t="shared" si="5"/>
        <v>FG037</v>
      </c>
      <c r="B38" s="4" t="str">
        <f>IFERROR(VLOOKUP($A38, DataInput!$D:$E, 2, FALSE), "")</f>
        <v/>
      </c>
      <c r="C38" s="3" t="str">
        <f t="shared" si="0"/>
        <v/>
      </c>
      <c r="D38" s="8" t="str">
        <f t="shared" si="1"/>
        <v/>
      </c>
      <c r="E38" s="8" t="str">
        <f t="shared" si="6"/>
        <v/>
      </c>
      <c r="F38" s="8" t="str">
        <f t="shared" si="7"/>
        <v/>
      </c>
      <c r="G38" s="8" t="str">
        <f t="shared" si="8"/>
        <v/>
      </c>
      <c r="H38" s="8" t="str">
        <f t="shared" si="9"/>
        <v/>
      </c>
      <c r="I38" s="8" t="str">
        <f t="shared" si="10"/>
        <v/>
      </c>
      <c r="J38" s="8" t="str">
        <f t="shared" si="11"/>
        <v/>
      </c>
      <c r="K38" s="8" t="str">
        <f t="shared" si="12"/>
        <v/>
      </c>
      <c r="L38" s="8" t="str">
        <f t="shared" si="13"/>
        <v/>
      </c>
      <c r="M38" s="8" t="str">
        <f t="shared" si="14"/>
        <v/>
      </c>
      <c r="N38" s="8" t="str">
        <f t="shared" si="15"/>
        <v/>
      </c>
      <c r="O38" s="3" t="str">
        <f t="shared" si="2"/>
        <v/>
      </c>
      <c r="P38" s="3" t="str">
        <f t="shared" si="3"/>
        <v/>
      </c>
      <c r="Q38" s="3" t="str">
        <f t="shared" si="4"/>
        <v/>
      </c>
      <c r="R38" s="2" t="str">
        <f>IF(M38&lt;&gt;"",ROUND(M38+(3-M38)*(M38/3)^Stat_FG!$C$2*(N38/3)^Stat_FG!$E$2,2),"")</f>
        <v/>
      </c>
      <c r="S38" s="2" t="str">
        <f>VLOOKUP($C38,RO!$C:$I,7,FALSE)</f>
        <v/>
      </c>
      <c r="T38">
        <f>SUMIFS(LU_FG!D$5:D$26,LU_FG!$A$5:$A$26,$P38)+SUMIFS(LU_FG!D$5:D$26,LU_FG!$A$5:$A$26,$Q38)</f>
        <v>0</v>
      </c>
      <c r="U38">
        <f>SUMIFS(LU_FG!E$5:E$26,LU_FG!$A$5:$A$26,$P38)+SUMIFS(LU_FG!E$5:E$26,LU_FG!$A$5:$A$26,$Q38)</f>
        <v>0</v>
      </c>
      <c r="V38">
        <f>SUMIFS(LU_FG!F$5:F$26,LU_FG!$A$5:$A$26,$P38)+SUMIFS(LU_FG!F$5:F$26,LU_FG!$A$5:$A$26,$Q38)</f>
        <v>0</v>
      </c>
      <c r="W38">
        <f>SUMIFS(LU_FG!G$5:G$26,LU_FG!$A$5:$A$26,$P38)+SUMIFS(LU_FG!G$5:G$26,LU_FG!$A$5:$A$26,$Q38)</f>
        <v>0</v>
      </c>
      <c r="X38">
        <f>SUMIFS(LU_FG!H$5:H$26,LU_FG!$A$5:$A$26,$P38)+SUMIFS(LU_FG!H$5:H$26,LU_FG!$A$5:$A$26,$Q38)</f>
        <v>0</v>
      </c>
      <c r="Y38">
        <f>SUMIFS(LU_FG!I$5:I$26,LU_FG!$A$5:$A$26,$P38)+SUMIFS(LU_FG!I$5:I$26,LU_FG!$A$5:$A$26,$Q38)</f>
        <v>0</v>
      </c>
      <c r="Z38">
        <f>SUMIFS(LU_FG!J$5:J$26,LU_FG!$A$5:$A$26,$P38)+SUMIFS(LU_FG!J$5:J$26,LU_FG!$A$5:$A$26,$Q38)</f>
        <v>0</v>
      </c>
      <c r="AA38">
        <f>SUMIFS(LU_FG!K$5:K$26,LU_FG!$A$5:$A$26,$P38)+SUMIFS(LU_FG!K$5:K$26,LU_FG!$A$5:$A$26,$Q38)</f>
        <v>0</v>
      </c>
      <c r="AB38">
        <f>SUMIFS(LU_FG!L$5:L$26,LU_FG!$A$5:$A$26,$P38)+SUMIFS(LU_FG!L$5:L$26,LU_FG!$A$5:$A$26,$Q38)</f>
        <v>0</v>
      </c>
      <c r="AC38">
        <f t="shared" si="16"/>
        <v>0</v>
      </c>
    </row>
    <row r="39" spans="1:29" ht="15.6" thickTop="1" thickBot="1" x14ac:dyDescent="0.35">
      <c r="A39" t="str">
        <f t="shared" si="5"/>
        <v>FG038</v>
      </c>
      <c r="B39" s="4" t="str">
        <f>IFERROR(VLOOKUP($A39, DataInput!$D:$E, 2, FALSE), "")</f>
        <v/>
      </c>
      <c r="C39" s="3" t="str">
        <f t="shared" si="0"/>
        <v/>
      </c>
      <c r="D39" s="8" t="str">
        <f t="shared" si="1"/>
        <v/>
      </c>
      <c r="E39" s="8" t="str">
        <f t="shared" si="6"/>
        <v/>
      </c>
      <c r="F39" s="8" t="str">
        <f t="shared" si="7"/>
        <v/>
      </c>
      <c r="G39" s="8" t="str">
        <f t="shared" si="8"/>
        <v/>
      </c>
      <c r="H39" s="8" t="str">
        <f t="shared" si="9"/>
        <v/>
      </c>
      <c r="I39" s="8" t="str">
        <f t="shared" si="10"/>
        <v/>
      </c>
      <c r="J39" s="8" t="str">
        <f t="shared" si="11"/>
        <v/>
      </c>
      <c r="K39" s="8" t="str">
        <f t="shared" si="12"/>
        <v/>
      </c>
      <c r="L39" s="8" t="str">
        <f t="shared" si="13"/>
        <v/>
      </c>
      <c r="M39" s="8" t="str">
        <f t="shared" si="14"/>
        <v/>
      </c>
      <c r="N39" s="8" t="str">
        <f t="shared" si="15"/>
        <v/>
      </c>
      <c r="O39" s="3" t="str">
        <f t="shared" si="2"/>
        <v/>
      </c>
      <c r="P39" s="3" t="str">
        <f t="shared" si="3"/>
        <v/>
      </c>
      <c r="Q39" s="3" t="str">
        <f t="shared" si="4"/>
        <v/>
      </c>
      <c r="R39" s="2" t="str">
        <f>IF(M39&lt;&gt;"",ROUND(M39+(3-M39)*(M39/3)^Stat_FG!$C$2*(N39/3)^Stat_FG!$E$2,2),"")</f>
        <v/>
      </c>
      <c r="S39" s="2" t="str">
        <f>VLOOKUP($C39,RO!$C:$I,7,FALSE)</f>
        <v/>
      </c>
      <c r="T39">
        <f>SUMIFS(LU_FG!D$5:D$26,LU_FG!$A$5:$A$26,$P39)+SUMIFS(LU_FG!D$5:D$26,LU_FG!$A$5:$A$26,$Q39)</f>
        <v>0</v>
      </c>
      <c r="U39">
        <f>SUMIFS(LU_FG!E$5:E$26,LU_FG!$A$5:$A$26,$P39)+SUMIFS(LU_FG!E$5:E$26,LU_FG!$A$5:$A$26,$Q39)</f>
        <v>0</v>
      </c>
      <c r="V39">
        <f>SUMIFS(LU_FG!F$5:F$26,LU_FG!$A$5:$A$26,$P39)+SUMIFS(LU_FG!F$5:F$26,LU_FG!$A$5:$A$26,$Q39)</f>
        <v>0</v>
      </c>
      <c r="W39">
        <f>SUMIFS(LU_FG!G$5:G$26,LU_FG!$A$5:$A$26,$P39)+SUMIFS(LU_FG!G$5:G$26,LU_FG!$A$5:$A$26,$Q39)</f>
        <v>0</v>
      </c>
      <c r="X39">
        <f>SUMIFS(LU_FG!H$5:H$26,LU_FG!$A$5:$A$26,$P39)+SUMIFS(LU_FG!H$5:H$26,LU_FG!$A$5:$A$26,$Q39)</f>
        <v>0</v>
      </c>
      <c r="Y39">
        <f>SUMIFS(LU_FG!I$5:I$26,LU_FG!$A$5:$A$26,$P39)+SUMIFS(LU_FG!I$5:I$26,LU_FG!$A$5:$A$26,$Q39)</f>
        <v>0</v>
      </c>
      <c r="Z39">
        <f>SUMIFS(LU_FG!J$5:J$26,LU_FG!$A$5:$A$26,$P39)+SUMIFS(LU_FG!J$5:J$26,LU_FG!$A$5:$A$26,$Q39)</f>
        <v>0</v>
      </c>
      <c r="AA39">
        <f>SUMIFS(LU_FG!K$5:K$26,LU_FG!$A$5:$A$26,$P39)+SUMIFS(LU_FG!K$5:K$26,LU_FG!$A$5:$A$26,$Q39)</f>
        <v>0</v>
      </c>
      <c r="AB39">
        <f>SUMIFS(LU_FG!L$5:L$26,LU_FG!$A$5:$A$26,$P39)+SUMIFS(LU_FG!L$5:L$26,LU_FG!$A$5:$A$26,$Q39)</f>
        <v>0</v>
      </c>
      <c r="AC39">
        <f t="shared" si="16"/>
        <v>0</v>
      </c>
    </row>
    <row r="40" spans="1:29" ht="15.6" thickTop="1" thickBot="1" x14ac:dyDescent="0.35">
      <c r="A40" t="str">
        <f t="shared" si="5"/>
        <v>FG039</v>
      </c>
      <c r="B40" s="4" t="str">
        <f>IFERROR(VLOOKUP($A40, DataInput!$D:$E, 2, FALSE), "")</f>
        <v/>
      </c>
      <c r="C40" s="3" t="str">
        <f t="shared" si="0"/>
        <v/>
      </c>
      <c r="D40" s="8" t="str">
        <f t="shared" si="1"/>
        <v/>
      </c>
      <c r="E40" s="8" t="str">
        <f t="shared" si="6"/>
        <v/>
      </c>
      <c r="F40" s="8" t="str">
        <f t="shared" si="7"/>
        <v/>
      </c>
      <c r="G40" s="8" t="str">
        <f t="shared" si="8"/>
        <v/>
      </c>
      <c r="H40" s="8" t="str">
        <f t="shared" si="9"/>
        <v/>
      </c>
      <c r="I40" s="8" t="str">
        <f t="shared" si="10"/>
        <v/>
      </c>
      <c r="J40" s="8" t="str">
        <f t="shared" si="11"/>
        <v/>
      </c>
      <c r="K40" s="8" t="str">
        <f t="shared" si="12"/>
        <v/>
      </c>
      <c r="L40" s="8" t="str">
        <f t="shared" si="13"/>
        <v/>
      </c>
      <c r="M40" s="8" t="str">
        <f t="shared" si="14"/>
        <v/>
      </c>
      <c r="N40" s="8" t="str">
        <f t="shared" si="15"/>
        <v/>
      </c>
      <c r="O40" s="3" t="str">
        <f t="shared" si="2"/>
        <v/>
      </c>
      <c r="P40" s="3" t="str">
        <f t="shared" si="3"/>
        <v/>
      </c>
      <c r="Q40" s="3" t="str">
        <f t="shared" si="4"/>
        <v/>
      </c>
      <c r="R40" s="2" t="str">
        <f>IF(M40&lt;&gt;"",ROUND(M40+(3-M40)*(M40/3)^Stat_FG!$C$2*(N40/3)^Stat_FG!$E$2,2),"")</f>
        <v/>
      </c>
      <c r="S40" s="2" t="str">
        <f>VLOOKUP($C40,RO!$C:$I,7,FALSE)</f>
        <v/>
      </c>
      <c r="T40">
        <f>SUMIFS(LU_FG!D$5:D$26,LU_FG!$A$5:$A$26,$P40)+SUMIFS(LU_FG!D$5:D$26,LU_FG!$A$5:$A$26,$Q40)</f>
        <v>0</v>
      </c>
      <c r="U40">
        <f>SUMIFS(LU_FG!E$5:E$26,LU_FG!$A$5:$A$26,$P40)+SUMIFS(LU_FG!E$5:E$26,LU_FG!$A$5:$A$26,$Q40)</f>
        <v>0</v>
      </c>
      <c r="V40">
        <f>SUMIFS(LU_FG!F$5:F$26,LU_FG!$A$5:$A$26,$P40)+SUMIFS(LU_FG!F$5:F$26,LU_FG!$A$5:$A$26,$Q40)</f>
        <v>0</v>
      </c>
      <c r="W40">
        <f>SUMIFS(LU_FG!G$5:G$26,LU_FG!$A$5:$A$26,$P40)+SUMIFS(LU_FG!G$5:G$26,LU_FG!$A$5:$A$26,$Q40)</f>
        <v>0</v>
      </c>
      <c r="X40">
        <f>SUMIFS(LU_FG!H$5:H$26,LU_FG!$A$5:$A$26,$P40)+SUMIFS(LU_FG!H$5:H$26,LU_FG!$A$5:$A$26,$Q40)</f>
        <v>0</v>
      </c>
      <c r="Y40">
        <f>SUMIFS(LU_FG!I$5:I$26,LU_FG!$A$5:$A$26,$P40)+SUMIFS(LU_FG!I$5:I$26,LU_FG!$A$5:$A$26,$Q40)</f>
        <v>0</v>
      </c>
      <c r="Z40">
        <f>SUMIFS(LU_FG!J$5:J$26,LU_FG!$A$5:$A$26,$P40)+SUMIFS(LU_FG!J$5:J$26,LU_FG!$A$5:$A$26,$Q40)</f>
        <v>0</v>
      </c>
      <c r="AA40">
        <f>SUMIFS(LU_FG!K$5:K$26,LU_FG!$A$5:$A$26,$P40)+SUMIFS(LU_FG!K$5:K$26,LU_FG!$A$5:$A$26,$Q40)</f>
        <v>0</v>
      </c>
      <c r="AB40">
        <f>SUMIFS(LU_FG!L$5:L$26,LU_FG!$A$5:$A$26,$P40)+SUMIFS(LU_FG!L$5:L$26,LU_FG!$A$5:$A$26,$Q40)</f>
        <v>0</v>
      </c>
      <c r="AC40">
        <f t="shared" si="16"/>
        <v>0</v>
      </c>
    </row>
    <row r="41" spans="1:29" ht="15.6" thickTop="1" thickBot="1" x14ac:dyDescent="0.35">
      <c r="A41" t="str">
        <f t="shared" si="5"/>
        <v>FG040</v>
      </c>
      <c r="B41" s="4" t="str">
        <f>IFERROR(VLOOKUP($A41, DataInput!$D:$E, 2, FALSE), "")</f>
        <v/>
      </c>
      <c r="C41" s="3" t="str">
        <f t="shared" si="0"/>
        <v/>
      </c>
      <c r="D41" s="8" t="str">
        <f t="shared" si="1"/>
        <v/>
      </c>
      <c r="E41" s="8" t="str">
        <f t="shared" si="6"/>
        <v/>
      </c>
      <c r="F41" s="8" t="str">
        <f t="shared" si="7"/>
        <v/>
      </c>
      <c r="G41" s="8" t="str">
        <f t="shared" si="8"/>
        <v/>
      </c>
      <c r="H41" s="8" t="str">
        <f t="shared" si="9"/>
        <v/>
      </c>
      <c r="I41" s="8" t="str">
        <f t="shared" si="10"/>
        <v/>
      </c>
      <c r="J41" s="8" t="str">
        <f t="shared" si="11"/>
        <v/>
      </c>
      <c r="K41" s="8" t="str">
        <f t="shared" si="12"/>
        <v/>
      </c>
      <c r="L41" s="8" t="str">
        <f t="shared" si="13"/>
        <v/>
      </c>
      <c r="M41" s="8" t="str">
        <f t="shared" si="14"/>
        <v/>
      </c>
      <c r="N41" s="8" t="str">
        <f t="shared" si="15"/>
        <v/>
      </c>
      <c r="O41" s="3" t="str">
        <f t="shared" si="2"/>
        <v/>
      </c>
      <c r="P41" s="3" t="str">
        <f t="shared" si="3"/>
        <v/>
      </c>
      <c r="Q41" s="3" t="str">
        <f t="shared" si="4"/>
        <v/>
      </c>
      <c r="R41" s="2" t="str">
        <f>IF(M41&lt;&gt;"",ROUND(M41+(3-M41)*(M41/3)^Stat_FG!$C$2*(N41/3)^Stat_FG!$E$2,2),"")</f>
        <v/>
      </c>
      <c r="S41" s="2" t="str">
        <f>VLOOKUP($C41,RO!$C:$I,7,FALSE)</f>
        <v/>
      </c>
      <c r="T41">
        <f>SUMIFS(LU_FG!D$5:D$26,LU_FG!$A$5:$A$26,$P41)+SUMIFS(LU_FG!D$5:D$26,LU_FG!$A$5:$A$26,$Q41)</f>
        <v>0</v>
      </c>
      <c r="U41">
        <f>SUMIFS(LU_FG!E$5:E$26,LU_FG!$A$5:$A$26,$P41)+SUMIFS(LU_FG!E$5:E$26,LU_FG!$A$5:$A$26,$Q41)</f>
        <v>0</v>
      </c>
      <c r="V41">
        <f>SUMIFS(LU_FG!F$5:F$26,LU_FG!$A$5:$A$26,$P41)+SUMIFS(LU_FG!F$5:F$26,LU_FG!$A$5:$A$26,$Q41)</f>
        <v>0</v>
      </c>
      <c r="W41">
        <f>SUMIFS(LU_FG!G$5:G$26,LU_FG!$A$5:$A$26,$P41)+SUMIFS(LU_FG!G$5:G$26,LU_FG!$A$5:$A$26,$Q41)</f>
        <v>0</v>
      </c>
      <c r="X41">
        <f>SUMIFS(LU_FG!H$5:H$26,LU_FG!$A$5:$A$26,$P41)+SUMIFS(LU_FG!H$5:H$26,LU_FG!$A$5:$A$26,$Q41)</f>
        <v>0</v>
      </c>
      <c r="Y41">
        <f>SUMIFS(LU_FG!I$5:I$26,LU_FG!$A$5:$A$26,$P41)+SUMIFS(LU_FG!I$5:I$26,LU_FG!$A$5:$A$26,$Q41)</f>
        <v>0</v>
      </c>
      <c r="Z41">
        <f>SUMIFS(LU_FG!J$5:J$26,LU_FG!$A$5:$A$26,$P41)+SUMIFS(LU_FG!J$5:J$26,LU_FG!$A$5:$A$26,$Q41)</f>
        <v>0</v>
      </c>
      <c r="AA41">
        <f>SUMIFS(LU_FG!K$5:K$26,LU_FG!$A$5:$A$26,$P41)+SUMIFS(LU_FG!K$5:K$26,LU_FG!$A$5:$A$26,$Q41)</f>
        <v>0</v>
      </c>
      <c r="AB41">
        <f>SUMIFS(LU_FG!L$5:L$26,LU_FG!$A$5:$A$26,$P41)+SUMIFS(LU_FG!L$5:L$26,LU_FG!$A$5:$A$26,$Q41)</f>
        <v>0</v>
      </c>
      <c r="AC41">
        <f t="shared" si="16"/>
        <v>0</v>
      </c>
    </row>
    <row r="42" spans="1:29" ht="15.6" thickTop="1" thickBot="1" x14ac:dyDescent="0.35">
      <c r="A42" t="str">
        <f t="shared" si="5"/>
        <v>FG041</v>
      </c>
      <c r="B42" s="4" t="str">
        <f>IFERROR(VLOOKUP($A42, DataInput!$D:$E, 2, FALSE), "")</f>
        <v/>
      </c>
      <c r="C42" s="3" t="str">
        <f t="shared" si="0"/>
        <v/>
      </c>
      <c r="D42" s="8" t="str">
        <f t="shared" si="1"/>
        <v/>
      </c>
      <c r="E42" s="8" t="str">
        <f t="shared" si="6"/>
        <v/>
      </c>
      <c r="F42" s="8" t="str">
        <f t="shared" si="7"/>
        <v/>
      </c>
      <c r="G42" s="8" t="str">
        <f t="shared" si="8"/>
        <v/>
      </c>
      <c r="H42" s="8" t="str">
        <f t="shared" si="9"/>
        <v/>
      </c>
      <c r="I42" s="8" t="str">
        <f t="shared" si="10"/>
        <v/>
      </c>
      <c r="J42" s="8" t="str">
        <f t="shared" si="11"/>
        <v/>
      </c>
      <c r="K42" s="8" t="str">
        <f t="shared" si="12"/>
        <v/>
      </c>
      <c r="L42" s="8" t="str">
        <f t="shared" si="13"/>
        <v/>
      </c>
      <c r="M42" s="8" t="str">
        <f t="shared" si="14"/>
        <v/>
      </c>
      <c r="N42" s="8" t="str">
        <f t="shared" si="15"/>
        <v/>
      </c>
      <c r="O42" s="3" t="str">
        <f t="shared" si="2"/>
        <v/>
      </c>
      <c r="P42" s="3" t="str">
        <f t="shared" si="3"/>
        <v/>
      </c>
      <c r="Q42" s="3" t="str">
        <f t="shared" si="4"/>
        <v/>
      </c>
      <c r="R42" s="2" t="str">
        <f>IF(M42&lt;&gt;"",ROUND(M42+(3-M42)*(M42/3)^Stat_FG!$C$2*(N42/3)^Stat_FG!$E$2,2),"")</f>
        <v/>
      </c>
      <c r="S42" s="2" t="str">
        <f>VLOOKUP($C42,RO!$C:$I,7,FALSE)</f>
        <v/>
      </c>
      <c r="T42">
        <f>SUMIFS(LU_FG!D$5:D$26,LU_FG!$A$5:$A$26,$P42)+SUMIFS(LU_FG!D$5:D$26,LU_FG!$A$5:$A$26,$Q42)</f>
        <v>0</v>
      </c>
      <c r="U42">
        <f>SUMIFS(LU_FG!E$5:E$26,LU_FG!$A$5:$A$26,$P42)+SUMIFS(LU_FG!E$5:E$26,LU_FG!$A$5:$A$26,$Q42)</f>
        <v>0</v>
      </c>
      <c r="V42">
        <f>SUMIFS(LU_FG!F$5:F$26,LU_FG!$A$5:$A$26,$P42)+SUMIFS(LU_FG!F$5:F$26,LU_FG!$A$5:$A$26,$Q42)</f>
        <v>0</v>
      </c>
      <c r="W42">
        <f>SUMIFS(LU_FG!G$5:G$26,LU_FG!$A$5:$A$26,$P42)+SUMIFS(LU_FG!G$5:G$26,LU_FG!$A$5:$A$26,$Q42)</f>
        <v>0</v>
      </c>
      <c r="X42">
        <f>SUMIFS(LU_FG!H$5:H$26,LU_FG!$A$5:$A$26,$P42)+SUMIFS(LU_FG!H$5:H$26,LU_FG!$A$5:$A$26,$Q42)</f>
        <v>0</v>
      </c>
      <c r="Y42">
        <f>SUMIFS(LU_FG!I$5:I$26,LU_FG!$A$5:$A$26,$P42)+SUMIFS(LU_FG!I$5:I$26,LU_FG!$A$5:$A$26,$Q42)</f>
        <v>0</v>
      </c>
      <c r="Z42">
        <f>SUMIFS(LU_FG!J$5:J$26,LU_FG!$A$5:$A$26,$P42)+SUMIFS(LU_FG!J$5:J$26,LU_FG!$A$5:$A$26,$Q42)</f>
        <v>0</v>
      </c>
      <c r="AA42">
        <f>SUMIFS(LU_FG!K$5:K$26,LU_FG!$A$5:$A$26,$P42)+SUMIFS(LU_FG!K$5:K$26,LU_FG!$A$5:$A$26,$Q42)</f>
        <v>0</v>
      </c>
      <c r="AB42">
        <f>SUMIFS(LU_FG!L$5:L$26,LU_FG!$A$5:$A$26,$P42)+SUMIFS(LU_FG!L$5:L$26,LU_FG!$A$5:$A$26,$Q42)</f>
        <v>0</v>
      </c>
      <c r="AC42">
        <f t="shared" si="16"/>
        <v>0</v>
      </c>
    </row>
    <row r="43" spans="1:29" ht="15.6" thickTop="1" thickBot="1" x14ac:dyDescent="0.35">
      <c r="A43" t="str">
        <f t="shared" si="5"/>
        <v>FG042</v>
      </c>
      <c r="B43" s="4" t="str">
        <f>IFERROR(VLOOKUP($A43, DataInput!$D:$E, 2, FALSE), "")</f>
        <v/>
      </c>
      <c r="C43" s="3" t="str">
        <f t="shared" si="0"/>
        <v/>
      </c>
      <c r="D43" s="8" t="str">
        <f t="shared" si="1"/>
        <v/>
      </c>
      <c r="E43" s="8" t="str">
        <f t="shared" si="6"/>
        <v/>
      </c>
      <c r="F43" s="8" t="str">
        <f t="shared" si="7"/>
        <v/>
      </c>
      <c r="G43" s="8" t="str">
        <f t="shared" si="8"/>
        <v/>
      </c>
      <c r="H43" s="8" t="str">
        <f t="shared" si="9"/>
        <v/>
      </c>
      <c r="I43" s="8" t="str">
        <f t="shared" si="10"/>
        <v/>
      </c>
      <c r="J43" s="8" t="str">
        <f t="shared" si="11"/>
        <v/>
      </c>
      <c r="K43" s="8" t="str">
        <f t="shared" si="12"/>
        <v/>
      </c>
      <c r="L43" s="8" t="str">
        <f t="shared" si="13"/>
        <v/>
      </c>
      <c r="M43" s="8" t="str">
        <f t="shared" si="14"/>
        <v/>
      </c>
      <c r="N43" s="8" t="str">
        <f t="shared" si="15"/>
        <v/>
      </c>
      <c r="O43" s="3" t="str">
        <f t="shared" si="2"/>
        <v/>
      </c>
      <c r="P43" s="3" t="str">
        <f t="shared" si="3"/>
        <v/>
      </c>
      <c r="Q43" s="3" t="str">
        <f t="shared" si="4"/>
        <v/>
      </c>
      <c r="R43" s="2" t="str">
        <f>IF(M43&lt;&gt;"",ROUND(M43+(3-M43)*(M43/3)^Stat_FG!$C$2*(N43/3)^Stat_FG!$E$2,2),"")</f>
        <v/>
      </c>
      <c r="S43" s="2" t="str">
        <f>VLOOKUP($C43,RO!$C:$I,7,FALSE)</f>
        <v/>
      </c>
      <c r="T43">
        <f>SUMIFS(LU_FG!D$5:D$26,LU_FG!$A$5:$A$26,$P43)+SUMIFS(LU_FG!D$5:D$26,LU_FG!$A$5:$A$26,$Q43)</f>
        <v>0</v>
      </c>
      <c r="U43">
        <f>SUMIFS(LU_FG!E$5:E$26,LU_FG!$A$5:$A$26,$P43)+SUMIFS(LU_FG!E$5:E$26,LU_FG!$A$5:$A$26,$Q43)</f>
        <v>0</v>
      </c>
      <c r="V43">
        <f>SUMIFS(LU_FG!F$5:F$26,LU_FG!$A$5:$A$26,$P43)+SUMIFS(LU_FG!F$5:F$26,LU_FG!$A$5:$A$26,$Q43)</f>
        <v>0</v>
      </c>
      <c r="W43">
        <f>SUMIFS(LU_FG!G$5:G$26,LU_FG!$A$5:$A$26,$P43)+SUMIFS(LU_FG!G$5:G$26,LU_FG!$A$5:$A$26,$Q43)</f>
        <v>0</v>
      </c>
      <c r="X43">
        <f>SUMIFS(LU_FG!H$5:H$26,LU_FG!$A$5:$A$26,$P43)+SUMIFS(LU_FG!H$5:H$26,LU_FG!$A$5:$A$26,$Q43)</f>
        <v>0</v>
      </c>
      <c r="Y43">
        <f>SUMIFS(LU_FG!I$5:I$26,LU_FG!$A$5:$A$26,$P43)+SUMIFS(LU_FG!I$5:I$26,LU_FG!$A$5:$A$26,$Q43)</f>
        <v>0</v>
      </c>
      <c r="Z43">
        <f>SUMIFS(LU_FG!J$5:J$26,LU_FG!$A$5:$A$26,$P43)+SUMIFS(LU_FG!J$5:J$26,LU_FG!$A$5:$A$26,$Q43)</f>
        <v>0</v>
      </c>
      <c r="AA43">
        <f>SUMIFS(LU_FG!K$5:K$26,LU_FG!$A$5:$A$26,$P43)+SUMIFS(LU_FG!K$5:K$26,LU_FG!$A$5:$A$26,$Q43)</f>
        <v>0</v>
      </c>
      <c r="AB43">
        <f>SUMIFS(LU_FG!L$5:L$26,LU_FG!$A$5:$A$26,$P43)+SUMIFS(LU_FG!L$5:L$26,LU_FG!$A$5:$A$26,$Q43)</f>
        <v>0</v>
      </c>
      <c r="AC43">
        <f t="shared" si="16"/>
        <v>0</v>
      </c>
    </row>
    <row r="44" spans="1:29" ht="15.6" thickTop="1" thickBot="1" x14ac:dyDescent="0.35">
      <c r="A44" t="str">
        <f t="shared" si="5"/>
        <v>FG043</v>
      </c>
      <c r="B44" s="4" t="str">
        <f>IFERROR(VLOOKUP($A44, DataInput!$D:$E, 2, FALSE), "")</f>
        <v/>
      </c>
      <c r="C44" s="3" t="str">
        <f t="shared" si="0"/>
        <v/>
      </c>
      <c r="D44" s="8" t="str">
        <f t="shared" si="1"/>
        <v/>
      </c>
      <c r="E44" s="8" t="str">
        <f t="shared" si="6"/>
        <v/>
      </c>
      <c r="F44" s="8" t="str">
        <f t="shared" si="7"/>
        <v/>
      </c>
      <c r="G44" s="8" t="str">
        <f t="shared" si="8"/>
        <v/>
      </c>
      <c r="H44" s="8" t="str">
        <f t="shared" si="9"/>
        <v/>
      </c>
      <c r="I44" s="8" t="str">
        <f t="shared" si="10"/>
        <v/>
      </c>
      <c r="J44" s="8" t="str">
        <f t="shared" si="11"/>
        <v/>
      </c>
      <c r="K44" s="8" t="str">
        <f t="shared" si="12"/>
        <v/>
      </c>
      <c r="L44" s="8" t="str">
        <f t="shared" si="13"/>
        <v/>
      </c>
      <c r="M44" s="8" t="str">
        <f t="shared" si="14"/>
        <v/>
      </c>
      <c r="N44" s="8" t="str">
        <f t="shared" si="15"/>
        <v/>
      </c>
      <c r="O44" s="3" t="str">
        <f t="shared" si="2"/>
        <v/>
      </c>
      <c r="P44" s="3" t="str">
        <f t="shared" si="3"/>
        <v/>
      </c>
      <c r="Q44" s="3" t="str">
        <f t="shared" si="4"/>
        <v/>
      </c>
      <c r="R44" s="2" t="str">
        <f>IF(M44&lt;&gt;"",ROUND(M44+(3-M44)*(M44/3)^Stat_FG!$C$2*(N44/3)^Stat_FG!$E$2,2),"")</f>
        <v/>
      </c>
      <c r="S44" s="2" t="str">
        <f>VLOOKUP($C44,RO!$C:$I,7,FALSE)</f>
        <v/>
      </c>
      <c r="T44">
        <f>SUMIFS(LU_FG!D$5:D$26,LU_FG!$A$5:$A$26,$P44)+SUMIFS(LU_FG!D$5:D$26,LU_FG!$A$5:$A$26,$Q44)</f>
        <v>0</v>
      </c>
      <c r="U44">
        <f>SUMIFS(LU_FG!E$5:E$26,LU_FG!$A$5:$A$26,$P44)+SUMIFS(LU_FG!E$5:E$26,LU_FG!$A$5:$A$26,$Q44)</f>
        <v>0</v>
      </c>
      <c r="V44">
        <f>SUMIFS(LU_FG!F$5:F$26,LU_FG!$A$5:$A$26,$P44)+SUMIFS(LU_FG!F$5:F$26,LU_FG!$A$5:$A$26,$Q44)</f>
        <v>0</v>
      </c>
      <c r="W44">
        <f>SUMIFS(LU_FG!G$5:G$26,LU_FG!$A$5:$A$26,$P44)+SUMIFS(LU_FG!G$5:G$26,LU_FG!$A$5:$A$26,$Q44)</f>
        <v>0</v>
      </c>
      <c r="X44">
        <f>SUMIFS(LU_FG!H$5:H$26,LU_FG!$A$5:$A$26,$P44)+SUMIFS(LU_FG!H$5:H$26,LU_FG!$A$5:$A$26,$Q44)</f>
        <v>0</v>
      </c>
      <c r="Y44">
        <f>SUMIFS(LU_FG!I$5:I$26,LU_FG!$A$5:$A$26,$P44)+SUMIFS(LU_FG!I$5:I$26,LU_FG!$A$5:$A$26,$Q44)</f>
        <v>0</v>
      </c>
      <c r="Z44">
        <f>SUMIFS(LU_FG!J$5:J$26,LU_FG!$A$5:$A$26,$P44)+SUMIFS(LU_FG!J$5:J$26,LU_FG!$A$5:$A$26,$Q44)</f>
        <v>0</v>
      </c>
      <c r="AA44">
        <f>SUMIFS(LU_FG!K$5:K$26,LU_FG!$A$5:$A$26,$P44)+SUMIFS(LU_FG!K$5:K$26,LU_FG!$A$5:$A$26,$Q44)</f>
        <v>0</v>
      </c>
      <c r="AB44">
        <f>SUMIFS(LU_FG!L$5:L$26,LU_FG!$A$5:$A$26,$P44)+SUMIFS(LU_FG!L$5:L$26,LU_FG!$A$5:$A$26,$Q44)</f>
        <v>0</v>
      </c>
      <c r="AC44">
        <f t="shared" si="16"/>
        <v>0</v>
      </c>
    </row>
    <row r="45" spans="1:29" ht="15.6" thickTop="1" thickBot="1" x14ac:dyDescent="0.35">
      <c r="A45" t="str">
        <f t="shared" si="5"/>
        <v>FG044</v>
      </c>
      <c r="B45" s="4" t="str">
        <f>IFERROR(VLOOKUP($A45, DataInput!$D:$E, 2, FALSE), "")</f>
        <v/>
      </c>
      <c r="C45" s="3" t="str">
        <f t="shared" si="0"/>
        <v/>
      </c>
      <c r="D45" s="8" t="str">
        <f t="shared" si="1"/>
        <v/>
      </c>
      <c r="E45" s="8" t="str">
        <f t="shared" si="6"/>
        <v/>
      </c>
      <c r="F45" s="8" t="str">
        <f t="shared" si="7"/>
        <v/>
      </c>
      <c r="G45" s="8" t="str">
        <f t="shared" si="8"/>
        <v/>
      </c>
      <c r="H45" s="8" t="str">
        <f t="shared" si="9"/>
        <v/>
      </c>
      <c r="I45" s="8" t="str">
        <f t="shared" si="10"/>
        <v/>
      </c>
      <c r="J45" s="8" t="str">
        <f t="shared" si="11"/>
        <v/>
      </c>
      <c r="K45" s="8" t="str">
        <f t="shared" si="12"/>
        <v/>
      </c>
      <c r="L45" s="8" t="str">
        <f t="shared" si="13"/>
        <v/>
      </c>
      <c r="M45" s="8" t="str">
        <f t="shared" si="14"/>
        <v/>
      </c>
      <c r="N45" s="8" t="str">
        <f t="shared" si="15"/>
        <v/>
      </c>
      <c r="O45" s="3" t="str">
        <f t="shared" si="2"/>
        <v/>
      </c>
      <c r="P45" s="3" t="str">
        <f t="shared" si="3"/>
        <v/>
      </c>
      <c r="Q45" s="3" t="str">
        <f t="shared" si="4"/>
        <v/>
      </c>
      <c r="R45" s="2" t="str">
        <f>IF(M45&lt;&gt;"",ROUND(M45+(3-M45)*(M45/3)^Stat_FG!$C$2*(N45/3)^Stat_FG!$E$2,2),"")</f>
        <v/>
      </c>
      <c r="S45" s="2" t="str">
        <f>VLOOKUP($C45,RO!$C:$I,7,FALSE)</f>
        <v/>
      </c>
      <c r="T45">
        <f>SUMIFS(LU_FG!D$5:D$26,LU_FG!$A$5:$A$26,$P45)+SUMIFS(LU_FG!D$5:D$26,LU_FG!$A$5:$A$26,$Q45)</f>
        <v>0</v>
      </c>
      <c r="U45">
        <f>SUMIFS(LU_FG!E$5:E$26,LU_FG!$A$5:$A$26,$P45)+SUMIFS(LU_FG!E$5:E$26,LU_FG!$A$5:$A$26,$Q45)</f>
        <v>0</v>
      </c>
      <c r="V45">
        <f>SUMIFS(LU_FG!F$5:F$26,LU_FG!$A$5:$A$26,$P45)+SUMIFS(LU_FG!F$5:F$26,LU_FG!$A$5:$A$26,$Q45)</f>
        <v>0</v>
      </c>
      <c r="W45">
        <f>SUMIFS(LU_FG!G$5:G$26,LU_FG!$A$5:$A$26,$P45)+SUMIFS(LU_FG!G$5:G$26,LU_FG!$A$5:$A$26,$Q45)</f>
        <v>0</v>
      </c>
      <c r="X45">
        <f>SUMIFS(LU_FG!H$5:H$26,LU_FG!$A$5:$A$26,$P45)+SUMIFS(LU_FG!H$5:H$26,LU_FG!$A$5:$A$26,$Q45)</f>
        <v>0</v>
      </c>
      <c r="Y45">
        <f>SUMIFS(LU_FG!I$5:I$26,LU_FG!$A$5:$A$26,$P45)+SUMIFS(LU_FG!I$5:I$26,LU_FG!$A$5:$A$26,$Q45)</f>
        <v>0</v>
      </c>
      <c r="Z45">
        <f>SUMIFS(LU_FG!J$5:J$26,LU_FG!$A$5:$A$26,$P45)+SUMIFS(LU_FG!J$5:J$26,LU_FG!$A$5:$A$26,$Q45)</f>
        <v>0</v>
      </c>
      <c r="AA45">
        <f>SUMIFS(LU_FG!K$5:K$26,LU_FG!$A$5:$A$26,$P45)+SUMIFS(LU_FG!K$5:K$26,LU_FG!$A$5:$A$26,$Q45)</f>
        <v>0</v>
      </c>
      <c r="AB45">
        <f>SUMIFS(LU_FG!L$5:L$26,LU_FG!$A$5:$A$26,$P45)+SUMIFS(LU_FG!L$5:L$26,LU_FG!$A$5:$A$26,$Q45)</f>
        <v>0</v>
      </c>
      <c r="AC45">
        <f t="shared" si="16"/>
        <v>0</v>
      </c>
    </row>
    <row r="46" spans="1:29" ht="15.6" thickTop="1" thickBot="1" x14ac:dyDescent="0.35">
      <c r="A46" t="str">
        <f t="shared" si="5"/>
        <v>FG045</v>
      </c>
      <c r="B46" s="4" t="str">
        <f>IFERROR(VLOOKUP($A46, DataInput!$D:$E, 2, FALSE), "")</f>
        <v/>
      </c>
      <c r="C46" s="3" t="str">
        <f t="shared" si="0"/>
        <v/>
      </c>
      <c r="D46" s="8" t="str">
        <f t="shared" si="1"/>
        <v/>
      </c>
      <c r="E46" s="8" t="str">
        <f t="shared" si="6"/>
        <v/>
      </c>
      <c r="F46" s="8" t="str">
        <f t="shared" si="7"/>
        <v/>
      </c>
      <c r="G46" s="8" t="str">
        <f t="shared" si="8"/>
        <v/>
      </c>
      <c r="H46" s="8" t="str">
        <f t="shared" si="9"/>
        <v/>
      </c>
      <c r="I46" s="8" t="str">
        <f t="shared" si="10"/>
        <v/>
      </c>
      <c r="J46" s="8" t="str">
        <f t="shared" si="11"/>
        <v/>
      </c>
      <c r="K46" s="8" t="str">
        <f t="shared" si="12"/>
        <v/>
      </c>
      <c r="L46" s="8" t="str">
        <f t="shared" si="13"/>
        <v/>
      </c>
      <c r="M46" s="8" t="str">
        <f t="shared" si="14"/>
        <v/>
      </c>
      <c r="N46" s="8" t="str">
        <f t="shared" si="15"/>
        <v/>
      </c>
      <c r="O46" s="3" t="str">
        <f t="shared" si="2"/>
        <v/>
      </c>
      <c r="P46" s="3" t="str">
        <f t="shared" si="3"/>
        <v/>
      </c>
      <c r="Q46" s="3" t="str">
        <f t="shared" si="4"/>
        <v/>
      </c>
      <c r="R46" s="2" t="str">
        <f>IF(M46&lt;&gt;"",ROUND(M46+(3-M46)*(M46/3)^Stat_FG!$C$2*(N46/3)^Stat_FG!$E$2,2),"")</f>
        <v/>
      </c>
      <c r="S46" s="2" t="str">
        <f>VLOOKUP($C46,RO!$C:$I,7,FALSE)</f>
        <v/>
      </c>
      <c r="T46">
        <f>SUMIFS(LU_FG!D$5:D$26,LU_FG!$A$5:$A$26,$P46)+SUMIFS(LU_FG!D$5:D$26,LU_FG!$A$5:$A$26,$Q46)</f>
        <v>0</v>
      </c>
      <c r="U46">
        <f>SUMIFS(LU_FG!E$5:E$26,LU_FG!$A$5:$A$26,$P46)+SUMIFS(LU_FG!E$5:E$26,LU_FG!$A$5:$A$26,$Q46)</f>
        <v>0</v>
      </c>
      <c r="V46">
        <f>SUMIFS(LU_FG!F$5:F$26,LU_FG!$A$5:$A$26,$P46)+SUMIFS(LU_FG!F$5:F$26,LU_FG!$A$5:$A$26,$Q46)</f>
        <v>0</v>
      </c>
      <c r="W46">
        <f>SUMIFS(LU_FG!G$5:G$26,LU_FG!$A$5:$A$26,$P46)+SUMIFS(LU_FG!G$5:G$26,LU_FG!$A$5:$A$26,$Q46)</f>
        <v>0</v>
      </c>
      <c r="X46">
        <f>SUMIFS(LU_FG!H$5:H$26,LU_FG!$A$5:$A$26,$P46)+SUMIFS(LU_FG!H$5:H$26,LU_FG!$A$5:$A$26,$Q46)</f>
        <v>0</v>
      </c>
      <c r="Y46">
        <f>SUMIFS(LU_FG!I$5:I$26,LU_FG!$A$5:$A$26,$P46)+SUMIFS(LU_FG!I$5:I$26,LU_FG!$A$5:$A$26,$Q46)</f>
        <v>0</v>
      </c>
      <c r="Z46">
        <f>SUMIFS(LU_FG!J$5:J$26,LU_FG!$A$5:$A$26,$P46)+SUMIFS(LU_FG!J$5:J$26,LU_FG!$A$5:$A$26,$Q46)</f>
        <v>0</v>
      </c>
      <c r="AA46">
        <f>SUMIFS(LU_FG!K$5:K$26,LU_FG!$A$5:$A$26,$P46)+SUMIFS(LU_FG!K$5:K$26,LU_FG!$A$5:$A$26,$Q46)</f>
        <v>0</v>
      </c>
      <c r="AB46">
        <f>SUMIFS(LU_FG!L$5:L$26,LU_FG!$A$5:$A$26,$P46)+SUMIFS(LU_FG!L$5:L$26,LU_FG!$A$5:$A$26,$Q46)</f>
        <v>0</v>
      </c>
      <c r="AC46">
        <f t="shared" si="16"/>
        <v>0</v>
      </c>
    </row>
    <row r="47" spans="1:29" ht="15.6" thickTop="1" thickBot="1" x14ac:dyDescent="0.35">
      <c r="A47" t="str">
        <f t="shared" si="5"/>
        <v>FG046</v>
      </c>
      <c r="B47" s="4" t="str">
        <f>IFERROR(VLOOKUP($A47, DataInput!$D:$E, 2, FALSE), "")</f>
        <v/>
      </c>
      <c r="C47" s="3" t="str">
        <f t="shared" si="0"/>
        <v/>
      </c>
      <c r="D47" s="8" t="str">
        <f t="shared" si="1"/>
        <v/>
      </c>
      <c r="E47" s="8" t="str">
        <f t="shared" si="6"/>
        <v/>
      </c>
      <c r="F47" s="8" t="str">
        <f t="shared" si="7"/>
        <v/>
      </c>
      <c r="G47" s="8" t="str">
        <f t="shared" si="8"/>
        <v/>
      </c>
      <c r="H47" s="8" t="str">
        <f t="shared" si="9"/>
        <v/>
      </c>
      <c r="I47" s="8" t="str">
        <f t="shared" si="10"/>
        <v/>
      </c>
      <c r="J47" s="8" t="str">
        <f t="shared" si="11"/>
        <v/>
      </c>
      <c r="K47" s="8" t="str">
        <f t="shared" si="12"/>
        <v/>
      </c>
      <c r="L47" s="8" t="str">
        <f t="shared" si="13"/>
        <v/>
      </c>
      <c r="M47" s="8" t="str">
        <f t="shared" si="14"/>
        <v/>
      </c>
      <c r="N47" s="8" t="str">
        <f t="shared" si="15"/>
        <v/>
      </c>
      <c r="O47" s="3" t="str">
        <f t="shared" si="2"/>
        <v/>
      </c>
      <c r="P47" s="3" t="str">
        <f t="shared" si="3"/>
        <v/>
      </c>
      <c r="Q47" s="3" t="str">
        <f t="shared" si="4"/>
        <v/>
      </c>
      <c r="R47" s="2" t="str">
        <f>IF(M47&lt;&gt;"",ROUND(M47+(3-M47)*(M47/3)^Stat_FG!$C$2*(N47/3)^Stat_FG!$E$2,2),"")</f>
        <v/>
      </c>
      <c r="S47" s="2" t="str">
        <f>VLOOKUP($C47,RO!$C:$I,7,FALSE)</f>
        <v/>
      </c>
      <c r="T47">
        <f>SUMIFS(LU_FG!D$5:D$26,LU_FG!$A$5:$A$26,$P47)+SUMIFS(LU_FG!D$5:D$26,LU_FG!$A$5:$A$26,$Q47)</f>
        <v>0</v>
      </c>
      <c r="U47">
        <f>SUMIFS(LU_FG!E$5:E$26,LU_FG!$A$5:$A$26,$P47)+SUMIFS(LU_FG!E$5:E$26,LU_FG!$A$5:$A$26,$Q47)</f>
        <v>0</v>
      </c>
      <c r="V47">
        <f>SUMIFS(LU_FG!F$5:F$26,LU_FG!$A$5:$A$26,$P47)+SUMIFS(LU_FG!F$5:F$26,LU_FG!$A$5:$A$26,$Q47)</f>
        <v>0</v>
      </c>
      <c r="W47">
        <f>SUMIFS(LU_FG!G$5:G$26,LU_FG!$A$5:$A$26,$P47)+SUMIFS(LU_FG!G$5:G$26,LU_FG!$A$5:$A$26,$Q47)</f>
        <v>0</v>
      </c>
      <c r="X47">
        <f>SUMIFS(LU_FG!H$5:H$26,LU_FG!$A$5:$A$26,$P47)+SUMIFS(LU_FG!H$5:H$26,LU_FG!$A$5:$A$26,$Q47)</f>
        <v>0</v>
      </c>
      <c r="Y47">
        <f>SUMIFS(LU_FG!I$5:I$26,LU_FG!$A$5:$A$26,$P47)+SUMIFS(LU_FG!I$5:I$26,LU_FG!$A$5:$A$26,$Q47)</f>
        <v>0</v>
      </c>
      <c r="Z47">
        <f>SUMIFS(LU_FG!J$5:J$26,LU_FG!$A$5:$A$26,$P47)+SUMIFS(LU_FG!J$5:J$26,LU_FG!$A$5:$A$26,$Q47)</f>
        <v>0</v>
      </c>
      <c r="AA47">
        <f>SUMIFS(LU_FG!K$5:K$26,LU_FG!$A$5:$A$26,$P47)+SUMIFS(LU_FG!K$5:K$26,LU_FG!$A$5:$A$26,$Q47)</f>
        <v>0</v>
      </c>
      <c r="AB47">
        <f>SUMIFS(LU_FG!L$5:L$26,LU_FG!$A$5:$A$26,$P47)+SUMIFS(LU_FG!L$5:L$26,LU_FG!$A$5:$A$26,$Q47)</f>
        <v>0</v>
      </c>
      <c r="AC47">
        <f t="shared" si="16"/>
        <v>0</v>
      </c>
    </row>
    <row r="48" spans="1:29" ht="15.6" thickTop="1" thickBot="1" x14ac:dyDescent="0.35">
      <c r="A48" t="str">
        <f t="shared" si="5"/>
        <v>FG047</v>
      </c>
      <c r="B48" s="4" t="str">
        <f>IFERROR(VLOOKUP($A48, DataInput!$D:$E, 2, FALSE), "")</f>
        <v/>
      </c>
      <c r="C48" s="3" t="str">
        <f t="shared" si="0"/>
        <v/>
      </c>
      <c r="D48" s="8" t="str">
        <f t="shared" si="1"/>
        <v/>
      </c>
      <c r="E48" s="8" t="str">
        <f t="shared" si="6"/>
        <v/>
      </c>
      <c r="F48" s="8" t="str">
        <f t="shared" si="7"/>
        <v/>
      </c>
      <c r="G48" s="8" t="str">
        <f t="shared" si="8"/>
        <v/>
      </c>
      <c r="H48" s="8" t="str">
        <f t="shared" si="9"/>
        <v/>
      </c>
      <c r="I48" s="8" t="str">
        <f t="shared" si="10"/>
        <v/>
      </c>
      <c r="J48" s="8" t="str">
        <f t="shared" si="11"/>
        <v/>
      </c>
      <c r="K48" s="8" t="str">
        <f t="shared" si="12"/>
        <v/>
      </c>
      <c r="L48" s="8" t="str">
        <f t="shared" si="13"/>
        <v/>
      </c>
      <c r="M48" s="8" t="str">
        <f t="shared" si="14"/>
        <v/>
      </c>
      <c r="N48" s="8" t="str">
        <f t="shared" si="15"/>
        <v/>
      </c>
      <c r="O48" s="3" t="str">
        <f t="shared" si="2"/>
        <v/>
      </c>
      <c r="P48" s="3" t="str">
        <f t="shared" si="3"/>
        <v/>
      </c>
      <c r="Q48" s="3" t="str">
        <f t="shared" si="4"/>
        <v/>
      </c>
      <c r="R48" s="2" t="str">
        <f>IF(M48&lt;&gt;"",ROUND(M48+(3-M48)*(M48/3)^Stat_FG!$C$2*(N48/3)^Stat_FG!$E$2,2),"")</f>
        <v/>
      </c>
      <c r="S48" s="2" t="str">
        <f>VLOOKUP($C48,RO!$C:$I,7,FALSE)</f>
        <v/>
      </c>
      <c r="T48">
        <f>SUMIFS(LU_FG!D$5:D$26,LU_FG!$A$5:$A$26,$P48)+SUMIFS(LU_FG!D$5:D$26,LU_FG!$A$5:$A$26,$Q48)</f>
        <v>0</v>
      </c>
      <c r="U48">
        <f>SUMIFS(LU_FG!E$5:E$26,LU_FG!$A$5:$A$26,$P48)+SUMIFS(LU_FG!E$5:E$26,LU_FG!$A$5:$A$26,$Q48)</f>
        <v>0</v>
      </c>
      <c r="V48">
        <f>SUMIFS(LU_FG!F$5:F$26,LU_FG!$A$5:$A$26,$P48)+SUMIFS(LU_FG!F$5:F$26,LU_FG!$A$5:$A$26,$Q48)</f>
        <v>0</v>
      </c>
      <c r="W48">
        <f>SUMIFS(LU_FG!G$5:G$26,LU_FG!$A$5:$A$26,$P48)+SUMIFS(LU_FG!G$5:G$26,LU_FG!$A$5:$A$26,$Q48)</f>
        <v>0</v>
      </c>
      <c r="X48">
        <f>SUMIFS(LU_FG!H$5:H$26,LU_FG!$A$5:$A$26,$P48)+SUMIFS(LU_FG!H$5:H$26,LU_FG!$A$5:$A$26,$Q48)</f>
        <v>0</v>
      </c>
      <c r="Y48">
        <f>SUMIFS(LU_FG!I$5:I$26,LU_FG!$A$5:$A$26,$P48)+SUMIFS(LU_FG!I$5:I$26,LU_FG!$A$5:$A$26,$Q48)</f>
        <v>0</v>
      </c>
      <c r="Z48">
        <f>SUMIFS(LU_FG!J$5:J$26,LU_FG!$A$5:$A$26,$P48)+SUMIFS(LU_FG!J$5:J$26,LU_FG!$A$5:$A$26,$Q48)</f>
        <v>0</v>
      </c>
      <c r="AA48">
        <f>SUMIFS(LU_FG!K$5:K$26,LU_FG!$A$5:$A$26,$P48)+SUMIFS(LU_FG!K$5:K$26,LU_FG!$A$5:$A$26,$Q48)</f>
        <v>0</v>
      </c>
      <c r="AB48">
        <f>SUMIFS(LU_FG!L$5:L$26,LU_FG!$A$5:$A$26,$P48)+SUMIFS(LU_FG!L$5:L$26,LU_FG!$A$5:$A$26,$Q48)</f>
        <v>0</v>
      </c>
      <c r="AC48">
        <f t="shared" si="16"/>
        <v>0</v>
      </c>
    </row>
    <row r="49" spans="1:29" ht="15.6" thickTop="1" thickBot="1" x14ac:dyDescent="0.35">
      <c r="A49" t="str">
        <f t="shared" si="5"/>
        <v>FG048</v>
      </c>
      <c r="B49" s="4" t="str">
        <f>IFERROR(VLOOKUP($A49, DataInput!$D:$E, 2, FALSE), "")</f>
        <v/>
      </c>
      <c r="C49" s="3" t="str">
        <f t="shared" si="0"/>
        <v/>
      </c>
      <c r="D49" s="8" t="str">
        <f t="shared" si="1"/>
        <v/>
      </c>
      <c r="E49" s="8" t="str">
        <f t="shared" si="6"/>
        <v/>
      </c>
      <c r="F49" s="8" t="str">
        <f t="shared" si="7"/>
        <v/>
      </c>
      <c r="G49" s="8" t="str">
        <f t="shared" si="8"/>
        <v/>
      </c>
      <c r="H49" s="8" t="str">
        <f t="shared" si="9"/>
        <v/>
      </c>
      <c r="I49" s="8" t="str">
        <f t="shared" si="10"/>
        <v/>
      </c>
      <c r="J49" s="8" t="str">
        <f t="shared" si="11"/>
        <v/>
      </c>
      <c r="K49" s="8" t="str">
        <f t="shared" si="12"/>
        <v/>
      </c>
      <c r="L49" s="8" t="str">
        <f t="shared" si="13"/>
        <v/>
      </c>
      <c r="M49" s="8" t="str">
        <f t="shared" si="14"/>
        <v/>
      </c>
      <c r="N49" s="8" t="str">
        <f t="shared" si="15"/>
        <v/>
      </c>
      <c r="O49" s="3" t="str">
        <f t="shared" si="2"/>
        <v/>
      </c>
      <c r="P49" s="3" t="str">
        <f t="shared" si="3"/>
        <v/>
      </c>
      <c r="Q49" s="3" t="str">
        <f t="shared" si="4"/>
        <v/>
      </c>
      <c r="R49" s="2" t="str">
        <f>IF(M49&lt;&gt;"",ROUND(M49+(3-M49)*(M49/3)^Stat_FG!$C$2*(N49/3)^Stat_FG!$E$2,2),"")</f>
        <v/>
      </c>
      <c r="S49" s="2" t="str">
        <f>VLOOKUP($C49,RO!$C:$I,7,FALSE)</f>
        <v/>
      </c>
      <c r="T49">
        <f>SUMIFS(LU_FG!D$5:D$26,LU_FG!$A$5:$A$26,$P49)+SUMIFS(LU_FG!D$5:D$26,LU_FG!$A$5:$A$26,$Q49)</f>
        <v>0</v>
      </c>
      <c r="U49">
        <f>SUMIFS(LU_FG!E$5:E$26,LU_FG!$A$5:$A$26,$P49)+SUMIFS(LU_FG!E$5:E$26,LU_FG!$A$5:$A$26,$Q49)</f>
        <v>0</v>
      </c>
      <c r="V49">
        <f>SUMIFS(LU_FG!F$5:F$26,LU_FG!$A$5:$A$26,$P49)+SUMIFS(LU_FG!F$5:F$26,LU_FG!$A$5:$A$26,$Q49)</f>
        <v>0</v>
      </c>
      <c r="W49">
        <f>SUMIFS(LU_FG!G$5:G$26,LU_FG!$A$5:$A$26,$P49)+SUMIFS(LU_FG!G$5:G$26,LU_FG!$A$5:$A$26,$Q49)</f>
        <v>0</v>
      </c>
      <c r="X49">
        <f>SUMIFS(LU_FG!H$5:H$26,LU_FG!$A$5:$A$26,$P49)+SUMIFS(LU_FG!H$5:H$26,LU_FG!$A$5:$A$26,$Q49)</f>
        <v>0</v>
      </c>
      <c r="Y49">
        <f>SUMIFS(LU_FG!I$5:I$26,LU_FG!$A$5:$A$26,$P49)+SUMIFS(LU_FG!I$5:I$26,LU_FG!$A$5:$A$26,$Q49)</f>
        <v>0</v>
      </c>
      <c r="Z49">
        <f>SUMIFS(LU_FG!J$5:J$26,LU_FG!$A$5:$A$26,$P49)+SUMIFS(LU_FG!J$5:J$26,LU_FG!$A$5:$A$26,$Q49)</f>
        <v>0</v>
      </c>
      <c r="AA49">
        <f>SUMIFS(LU_FG!K$5:K$26,LU_FG!$A$5:$A$26,$P49)+SUMIFS(LU_FG!K$5:K$26,LU_FG!$A$5:$A$26,$Q49)</f>
        <v>0</v>
      </c>
      <c r="AB49">
        <f>SUMIFS(LU_FG!L$5:L$26,LU_FG!$A$5:$A$26,$P49)+SUMIFS(LU_FG!L$5:L$26,LU_FG!$A$5:$A$26,$Q49)</f>
        <v>0</v>
      </c>
      <c r="AC49">
        <f t="shared" si="16"/>
        <v>0</v>
      </c>
    </row>
    <row r="50" spans="1:29" ht="15.6" thickTop="1" thickBot="1" x14ac:dyDescent="0.35">
      <c r="A50" t="str">
        <f t="shared" si="5"/>
        <v>FG049</v>
      </c>
      <c r="B50" s="4" t="str">
        <f>IFERROR(VLOOKUP($A50, DataInput!$D:$E, 2, FALSE), "")</f>
        <v/>
      </c>
      <c r="C50" s="3" t="str">
        <f t="shared" si="0"/>
        <v/>
      </c>
      <c r="D50" s="8" t="str">
        <f t="shared" si="1"/>
        <v/>
      </c>
      <c r="E50" s="8" t="str">
        <f t="shared" si="6"/>
        <v/>
      </c>
      <c r="F50" s="8" t="str">
        <f t="shared" si="7"/>
        <v/>
      </c>
      <c r="G50" s="8" t="str">
        <f t="shared" si="8"/>
        <v/>
      </c>
      <c r="H50" s="8" t="str">
        <f t="shared" si="9"/>
        <v/>
      </c>
      <c r="I50" s="8" t="str">
        <f t="shared" si="10"/>
        <v/>
      </c>
      <c r="J50" s="8" t="str">
        <f t="shared" si="11"/>
        <v/>
      </c>
      <c r="K50" s="8" t="str">
        <f t="shared" si="12"/>
        <v/>
      </c>
      <c r="L50" s="8" t="str">
        <f t="shared" si="13"/>
        <v/>
      </c>
      <c r="M50" s="8" t="str">
        <f t="shared" si="14"/>
        <v/>
      </c>
      <c r="N50" s="8" t="str">
        <f t="shared" si="15"/>
        <v/>
      </c>
      <c r="O50" s="3" t="str">
        <f t="shared" si="2"/>
        <v/>
      </c>
      <c r="P50" s="3" t="str">
        <f t="shared" si="3"/>
        <v/>
      </c>
      <c r="Q50" s="3" t="str">
        <f t="shared" si="4"/>
        <v/>
      </c>
      <c r="R50" s="2" t="str">
        <f>IF(M50&lt;&gt;"",ROUND(M50+(3-M50)*(M50/3)^Stat_FG!$C$2*(N50/3)^Stat_FG!$E$2,2),"")</f>
        <v/>
      </c>
      <c r="S50" s="2" t="str">
        <f>VLOOKUP($C50,RO!$C:$I,7,FALSE)</f>
        <v/>
      </c>
      <c r="T50">
        <f>SUMIFS(LU_FG!D$5:D$26,LU_FG!$A$5:$A$26,$P50)+SUMIFS(LU_FG!D$5:D$26,LU_FG!$A$5:$A$26,$Q50)</f>
        <v>0</v>
      </c>
      <c r="U50">
        <f>SUMIFS(LU_FG!E$5:E$26,LU_FG!$A$5:$A$26,$P50)+SUMIFS(LU_FG!E$5:E$26,LU_FG!$A$5:$A$26,$Q50)</f>
        <v>0</v>
      </c>
      <c r="V50">
        <f>SUMIFS(LU_FG!F$5:F$26,LU_FG!$A$5:$A$26,$P50)+SUMIFS(LU_FG!F$5:F$26,LU_FG!$A$5:$A$26,$Q50)</f>
        <v>0</v>
      </c>
      <c r="W50">
        <f>SUMIFS(LU_FG!G$5:G$26,LU_FG!$A$5:$A$26,$P50)+SUMIFS(LU_FG!G$5:G$26,LU_FG!$A$5:$A$26,$Q50)</f>
        <v>0</v>
      </c>
      <c r="X50">
        <f>SUMIFS(LU_FG!H$5:H$26,LU_FG!$A$5:$A$26,$P50)+SUMIFS(LU_FG!H$5:H$26,LU_FG!$A$5:$A$26,$Q50)</f>
        <v>0</v>
      </c>
      <c r="Y50">
        <f>SUMIFS(LU_FG!I$5:I$26,LU_FG!$A$5:$A$26,$P50)+SUMIFS(LU_FG!I$5:I$26,LU_FG!$A$5:$A$26,$Q50)</f>
        <v>0</v>
      </c>
      <c r="Z50">
        <f>SUMIFS(LU_FG!J$5:J$26,LU_FG!$A$5:$A$26,$P50)+SUMIFS(LU_FG!J$5:J$26,LU_FG!$A$5:$A$26,$Q50)</f>
        <v>0</v>
      </c>
      <c r="AA50">
        <f>SUMIFS(LU_FG!K$5:K$26,LU_FG!$A$5:$A$26,$P50)+SUMIFS(LU_FG!K$5:K$26,LU_FG!$A$5:$A$26,$Q50)</f>
        <v>0</v>
      </c>
      <c r="AB50">
        <f>SUMIFS(LU_FG!L$5:L$26,LU_FG!$A$5:$A$26,$P50)+SUMIFS(LU_FG!L$5:L$26,LU_FG!$A$5:$A$26,$Q50)</f>
        <v>0</v>
      </c>
      <c r="AC50">
        <f t="shared" si="16"/>
        <v>0</v>
      </c>
    </row>
    <row r="51" spans="1:29" ht="15.6" thickTop="1" thickBot="1" x14ac:dyDescent="0.35">
      <c r="A51" t="str">
        <f t="shared" si="5"/>
        <v>FG050</v>
      </c>
      <c r="B51" s="4" t="str">
        <f>IFERROR(VLOOKUP($A51, DataInput!$D:$E, 2, FALSE), "")</f>
        <v/>
      </c>
      <c r="C51" s="3" t="str">
        <f t="shared" si="0"/>
        <v/>
      </c>
      <c r="D51" s="8" t="str">
        <f t="shared" si="1"/>
        <v/>
      </c>
      <c r="E51" s="8" t="str">
        <f t="shared" si="6"/>
        <v/>
      </c>
      <c r="F51" s="8" t="str">
        <f t="shared" si="7"/>
        <v/>
      </c>
      <c r="G51" s="8" t="str">
        <f t="shared" si="8"/>
        <v/>
      </c>
      <c r="H51" s="8" t="str">
        <f t="shared" si="9"/>
        <v/>
      </c>
      <c r="I51" s="8" t="str">
        <f t="shared" si="10"/>
        <v/>
      </c>
      <c r="J51" s="8" t="str">
        <f t="shared" si="11"/>
        <v/>
      </c>
      <c r="K51" s="8" t="str">
        <f t="shared" si="12"/>
        <v/>
      </c>
      <c r="L51" s="8" t="str">
        <f t="shared" si="13"/>
        <v/>
      </c>
      <c r="M51" s="8" t="str">
        <f t="shared" si="14"/>
        <v/>
      </c>
      <c r="N51" s="8" t="str">
        <f t="shared" si="15"/>
        <v/>
      </c>
      <c r="O51" s="3" t="str">
        <f t="shared" si="2"/>
        <v/>
      </c>
      <c r="P51" s="3" t="str">
        <f t="shared" si="3"/>
        <v/>
      </c>
      <c r="Q51" s="3" t="str">
        <f t="shared" si="4"/>
        <v/>
      </c>
      <c r="R51" s="2" t="str">
        <f>IF(M51&lt;&gt;"",ROUND(M51+(3-M51)*(M51/3)^Stat_FG!$C$2*(N51/3)^Stat_FG!$E$2,2),"")</f>
        <v/>
      </c>
      <c r="S51" s="2" t="str">
        <f>VLOOKUP($C51,RO!$C:$I,7,FALSE)</f>
        <v/>
      </c>
      <c r="T51">
        <f>SUMIFS(LU_FG!D$5:D$26,LU_FG!$A$5:$A$26,$P51)+SUMIFS(LU_FG!D$5:D$26,LU_FG!$A$5:$A$26,$Q51)</f>
        <v>0</v>
      </c>
      <c r="U51">
        <f>SUMIFS(LU_FG!E$5:E$26,LU_FG!$A$5:$A$26,$P51)+SUMIFS(LU_FG!E$5:E$26,LU_FG!$A$5:$A$26,$Q51)</f>
        <v>0</v>
      </c>
      <c r="V51">
        <f>SUMIFS(LU_FG!F$5:F$26,LU_FG!$A$5:$A$26,$P51)+SUMIFS(LU_FG!F$5:F$26,LU_FG!$A$5:$A$26,$Q51)</f>
        <v>0</v>
      </c>
      <c r="W51">
        <f>SUMIFS(LU_FG!G$5:G$26,LU_FG!$A$5:$A$26,$P51)+SUMIFS(LU_FG!G$5:G$26,LU_FG!$A$5:$A$26,$Q51)</f>
        <v>0</v>
      </c>
      <c r="X51">
        <f>SUMIFS(LU_FG!H$5:H$26,LU_FG!$A$5:$A$26,$P51)+SUMIFS(LU_FG!H$5:H$26,LU_FG!$A$5:$A$26,$Q51)</f>
        <v>0</v>
      </c>
      <c r="Y51">
        <f>SUMIFS(LU_FG!I$5:I$26,LU_FG!$A$5:$A$26,$P51)+SUMIFS(LU_FG!I$5:I$26,LU_FG!$A$5:$A$26,$Q51)</f>
        <v>0</v>
      </c>
      <c r="Z51">
        <f>SUMIFS(LU_FG!J$5:J$26,LU_FG!$A$5:$A$26,$P51)+SUMIFS(LU_FG!J$5:J$26,LU_FG!$A$5:$A$26,$Q51)</f>
        <v>0</v>
      </c>
      <c r="AA51">
        <f>SUMIFS(LU_FG!K$5:K$26,LU_FG!$A$5:$A$26,$P51)+SUMIFS(LU_FG!K$5:K$26,LU_FG!$A$5:$A$26,$Q51)</f>
        <v>0</v>
      </c>
      <c r="AB51">
        <f>SUMIFS(LU_FG!L$5:L$26,LU_FG!$A$5:$A$26,$P51)+SUMIFS(LU_FG!L$5:L$26,LU_FG!$A$5:$A$26,$Q51)</f>
        <v>0</v>
      </c>
      <c r="AC51">
        <f t="shared" si="16"/>
        <v>0</v>
      </c>
    </row>
    <row r="52" spans="1:29" ht="15" thickTop="1" x14ac:dyDescent="0.3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510BB-9D64-4E7B-9E20-00A1016C9A6E}">
  <dimension ref="A1:M52"/>
  <sheetViews>
    <sheetView workbookViewId="0">
      <selection activeCell="M20" sqref="M20"/>
    </sheetView>
  </sheetViews>
  <sheetFormatPr defaultRowHeight="14.4" x14ac:dyDescent="0.3"/>
  <cols>
    <col min="2" max="2" width="33.77734375" bestFit="1" customWidth="1"/>
    <col min="12" max="12" width="8.88671875" customWidth="1"/>
  </cols>
  <sheetData>
    <row r="1" spans="1:13" ht="15" thickBot="1" x14ac:dyDescent="0.35">
      <c r="A1" t="s">
        <v>86</v>
      </c>
      <c r="B1" s="4" t="str">
        <f>IFERROR(VLOOKUP($A1, DataInput!$D:$E, 2, FALSE), "")</f>
        <v>SS;NeedLon;Source;ValuesPosNeg;Sign;</v>
      </c>
      <c r="C1" s="3" t="str">
        <f>IFERROR(
  MID(B1,
    FIND("♦", SUBSTITUTE(B1, ";", "♦", 1)) + 1,
    FIND("♦", SUBSTITUTE(B1, ";", "♦", 2)) - FIND("♦", SUBSTITUTE(B1, ";", "♦", 1)) - 1
  ),
  ""
)</f>
        <v>NeedLon</v>
      </c>
      <c r="D1" s="3" t="str">
        <f>IFERROR(
  MID(B1,
    FIND("♦", SUBSTITUTE(B1, ";", "♦", 2)) + 1,
    FIND("♦", SUBSTITUTE(B1, ";", "♦", 3)) - FIND("♦", SUBSTITUTE(B1, ";", "♦", 2)) - 1
  ),
  ""
)</f>
        <v>Source</v>
      </c>
      <c r="E1" s="3" t="str">
        <f>IFERROR(
  MID(B1,
    FIND("♦", SUBSTITUTE(B1, ";", "♦", 3)) + 1,
    FIND("♦", SUBSTITUTE(B1, ";", "♦", 4)) - FIND("♦", SUBSTITUTE(B1, ";", "♦", 3)) - 1
  ),
  ""
)</f>
        <v>ValuesPosNeg</v>
      </c>
      <c r="F1" s="3" t="str">
        <f>IFERROR(
  MID(B1,
    FIND("♦", SUBSTITUTE(B1, ";", "♦", 4)) + 1,
    FIND("♦", SUBSTITUTE(B1, ";", "♦", 5)) - FIND("♦", SUBSTITUTE(B1, ";", "♦", 4)) - 1
  ),
  ""
)</f>
        <v>Sign</v>
      </c>
      <c r="G1" s="3" t="str">
        <f>IFERROR(
  MID(B1,
    FIND("♦", SUBSTITUTE(B1, ";", "♦", 5)) + 1,
    FIND("♦", SUBSTITUTE(B1, ";", "♦", 6)) - FIND("♦", SUBSTITUTE(B1, ";", "♦", 5)) - 1
  ),
  ""
)</f>
        <v/>
      </c>
      <c r="H1" s="3" t="str">
        <f>IFERROR(
  MID(B1,
    FIND("♦", SUBSTITUTE(B1, ";", "♦", 6)) + 1,
    FIND("♦", SUBSTITUTE(B1, ";", "♦", 7)) - FIND("♦", SUBSTITUTE(B1, ";", "♦", 6)) - 1
  ),
  ""
)</f>
        <v/>
      </c>
      <c r="I1" s="3" t="str">
        <f>IFERROR(
  MID(B1,
    FIND("♦", SUBSTITUTE(B1, ";", "♦", 7)) + 1,
    FIND("♦", SUBSTITUTE(B1, ";", "♦", 8)) - FIND("♦", SUBSTITUTE(B1, ";", "♦", 7)) - 1
  ),
  ""
)</f>
        <v/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  <c r="L1" s="5" t="s">
        <v>142</v>
      </c>
      <c r="M1" t="s">
        <v>143</v>
      </c>
    </row>
    <row r="2" spans="1:13" ht="15.6" thickTop="1" thickBot="1" x14ac:dyDescent="0.35">
      <c r="A2" t="str">
        <f>"NL" &amp; TEXT(ROW(A2)-1, "000")</f>
        <v>NL001</v>
      </c>
      <c r="B2" s="4" t="str">
        <f>IFERROR(VLOOKUP($A2, DataInput!$D:$E, 2, FALSE), "")</f>
        <v>NL;NL01;IGE1;1;1;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NL01</v>
      </c>
      <c r="D2" s="3" t="str">
        <f t="shared" ref="D2:D51" si="1">IFERROR(
  MID(B2,
    FIND("♦", SUBSTITUTE(B2, ";", "♦", 2)) + 1,
    FIND("♦", SUBSTITUTE(B2, ";", "♦", 3)) - FIND("♦", SUBSTITUTE(B2, ";", "♦", 2)) - 1
  ),
  ""
)</f>
        <v>IGE1</v>
      </c>
      <c r="E2" s="8">
        <f>IFERROR(VALUE(
  MID(B2,
    FIND("♦", SUBSTITUTE(B2, ";", "♦", 3)) + 1,
    FIND("♦", SUBSTITUTE(B2, ";", "♦", 4)) - FIND("♦", SUBSTITUTE(B2, ";", "♦", 3)) - 1
  )),
  ""
)</f>
        <v>1</v>
      </c>
      <c r="F2" s="8">
        <f>IFERROR(VALUE(
  MID(B2,
    FIND("♦", SUBSTITUTE(B2, ";", "♦", 4)) + 1,
    FIND("♦", SUBSTITUTE(B2, ";", "♦", 5)) - FIND("♦", SUBSTITUTE(B2, ";", "♦", 4)) - 1
  )),
  ""
)</f>
        <v>1</v>
      </c>
      <c r="G2" s="3" t="str">
        <f t="shared" ref="G2:G51" si="2">IFERROR(
  MID(B2,
    FIND("♦", SUBSTITUTE(B2, ";", "♦", 5)) + 1,
    FIND("♦", SUBSTITUTE(B2, ";", "♦", 6)) - FIND("♦", SUBSTITUTE(B2, ";", "♦", 5)) - 1
  ),
  ""
)</f>
        <v/>
      </c>
      <c r="H2" s="3" t="str">
        <f t="shared" ref="H2:H51" si="3">IFERROR(
  MID(B2,
    FIND("♦", SUBSTITUTE(B2, ";", "♦", 6)) + 1,
    FIND("♦", SUBSTITUTE(B2, ";", "♦", 7)) - FIND("♦", SUBSTITUTE(B2, ";", "♦", 6)) - 1
  ),
  ""
)</f>
        <v/>
      </c>
      <c r="I2" s="3" t="str">
        <f t="shared" ref="I2:I51" si="4">IFERROR(
  MID(B2,
    FIND("♦", SUBSTITUTE(B2, ";", "♦", 7)) + 1,
    FIND("♦", SUBSTITUTE(B2, ";", "♦", 8)) - FIND("♦", SUBSTITUTE(B2, ";", "♦", 7)) - 1
  ),
  ""
)</f>
        <v/>
      </c>
      <c r="J2" s="3" t="str">
        <f t="shared" ref="J2:J51" si="5">IFERROR(
  MID(B2,
    FIND("♦", SUBSTITUTE(B2, ";", "♦", 8)) + 1,
    FIND("♦", SUBSTITUTE(B2, ";", "♦", 9)) - FIND("♦", SUBSTITUTE(B2, ";", "♦", 8)) - 1
  ),
  ""
)</f>
        <v/>
      </c>
      <c r="K2" s="3" t="str">
        <f t="shared" ref="K2:K51" si="6">IFERROR(
  MID(B2,
    FIND("♦", SUBSTITUTE(B2, ";", "♦", 9)) + 1,
    FIND("♦", SUBSTITUTE(B2, ";", "♦", 10)) - FIND("♦", SUBSTITUTE(B2, ";", "♦", 9)) - 1
  ),
  ""
)</f>
        <v/>
      </c>
      <c r="L2" s="6" t="s">
        <v>134</v>
      </c>
      <c r="M2" cm="1">
        <f t="array" ref="M2">E2+Lift</f>
        <v>3</v>
      </c>
    </row>
    <row r="3" spans="1:13" ht="15.6" thickTop="1" thickBot="1" x14ac:dyDescent="0.35">
      <c r="A3" t="str">
        <f t="shared" ref="A3:A51" si="7">"NL" &amp; TEXT(ROW(A3)-1, "000")</f>
        <v>NL002</v>
      </c>
      <c r="B3" s="4" t="str">
        <f>IFERROR(VLOOKUP($A3, DataInput!$D:$E, 2, FALSE), "")</f>
        <v>NL;NL02;IGE2;1;1;</v>
      </c>
      <c r="C3" s="3" t="str">
        <f t="shared" si="0"/>
        <v>NL02</v>
      </c>
      <c r="D3" s="3" t="str">
        <f t="shared" si="1"/>
        <v>IGE2</v>
      </c>
      <c r="E3" s="8">
        <f t="shared" ref="E3:E51" si="8">IFERROR(VALUE(
  MID(B3,
    FIND("♦", SUBSTITUTE(B3, ";", "♦", 3)) + 1,
    FIND("♦", SUBSTITUTE(B3, ";", "♦", 4)) - FIND("♦", SUBSTITUTE(B3, ";", "♦", 3)) - 1
  )),
  ""
)</f>
        <v>1</v>
      </c>
      <c r="F3" s="8">
        <f t="shared" ref="F3:F51" si="9">IFERROR(VALUE(
  MID(B3,
    FIND("♦", SUBSTITUTE(B3, ";", "♦", 4)) + 1,
    FIND("♦", SUBSTITUTE(B3, ";", "♦", 5)) - FIND("♦", SUBSTITUTE(B3, ";", "♦", 4)) - 1
  )),
  ""
)</f>
        <v>1</v>
      </c>
      <c r="G3" s="3" t="str">
        <f t="shared" si="2"/>
        <v/>
      </c>
      <c r="H3" s="3" t="str">
        <f t="shared" si="3"/>
        <v/>
      </c>
      <c r="I3" s="3" t="str">
        <f t="shared" si="4"/>
        <v/>
      </c>
      <c r="J3" s="3" t="str">
        <f t="shared" si="5"/>
        <v/>
      </c>
      <c r="K3" s="3" t="str">
        <f t="shared" si="6"/>
        <v/>
      </c>
      <c r="L3" s="6" t="s">
        <v>104</v>
      </c>
      <c r="M3" cm="1">
        <f t="array" ref="M3">E3+Lift</f>
        <v>3</v>
      </c>
    </row>
    <row r="4" spans="1:13" ht="15.6" thickTop="1" thickBot="1" x14ac:dyDescent="0.35">
      <c r="A4" t="str">
        <f t="shared" si="7"/>
        <v>NL003</v>
      </c>
      <c r="B4" s="4" t="str">
        <f>IFERROR(VLOOKUP($A4, DataInput!$D:$E, 2, FALSE), "")</f>
        <v>NL;NL03;IGE3;1;-1;</v>
      </c>
      <c r="C4" s="3" t="str">
        <f t="shared" si="0"/>
        <v>NL03</v>
      </c>
      <c r="D4" s="3" t="str">
        <f t="shared" si="1"/>
        <v>IGE3</v>
      </c>
      <c r="E4" s="8">
        <f t="shared" si="8"/>
        <v>1</v>
      </c>
      <c r="F4" s="8">
        <f t="shared" si="9"/>
        <v>-1</v>
      </c>
      <c r="G4" s="3" t="str">
        <f t="shared" si="2"/>
        <v/>
      </c>
      <c r="H4" s="3" t="str">
        <f t="shared" si="3"/>
        <v/>
      </c>
      <c r="I4" s="3" t="str">
        <f t="shared" si="4"/>
        <v/>
      </c>
      <c r="J4" s="3" t="str">
        <f t="shared" si="5"/>
        <v/>
      </c>
      <c r="K4" s="3" t="str">
        <f t="shared" si="6"/>
        <v/>
      </c>
      <c r="L4" s="6" t="s">
        <v>103</v>
      </c>
      <c r="M4" cm="1">
        <f t="array" ref="M4">E4+Lift</f>
        <v>3</v>
      </c>
    </row>
    <row r="5" spans="1:13" ht="15.6" thickTop="1" thickBot="1" x14ac:dyDescent="0.35">
      <c r="A5" t="str">
        <f t="shared" si="7"/>
        <v>NL004</v>
      </c>
      <c r="B5" s="4" t="str">
        <f>IFERROR(VLOOKUP($A5, DataInput!$D:$E, 2, FALSE), "")</f>
        <v>NL;NL04;IGE4;1;1;</v>
      </c>
      <c r="C5" s="3" t="str">
        <f t="shared" si="0"/>
        <v>NL04</v>
      </c>
      <c r="D5" s="3" t="str">
        <f t="shared" si="1"/>
        <v>IGE4</v>
      </c>
      <c r="E5" s="8">
        <f t="shared" si="8"/>
        <v>1</v>
      </c>
      <c r="F5" s="8">
        <f t="shared" si="9"/>
        <v>1</v>
      </c>
      <c r="G5" s="3" t="str">
        <f t="shared" si="2"/>
        <v/>
      </c>
      <c r="H5" s="3" t="str">
        <f t="shared" si="3"/>
        <v/>
      </c>
      <c r="I5" s="3" t="str">
        <f t="shared" si="4"/>
        <v/>
      </c>
      <c r="J5" s="3" t="str">
        <f t="shared" si="5"/>
        <v/>
      </c>
      <c r="K5" s="3" t="str">
        <f t="shared" si="6"/>
        <v/>
      </c>
      <c r="L5" s="6" t="s">
        <v>100</v>
      </c>
      <c r="M5" cm="1">
        <f t="array" ref="M5">E5+Lift</f>
        <v>3</v>
      </c>
    </row>
    <row r="6" spans="1:13" ht="15.6" thickTop="1" thickBot="1" x14ac:dyDescent="0.35">
      <c r="A6" t="str">
        <f t="shared" si="7"/>
        <v>NL005</v>
      </c>
      <c r="B6" s="4" t="str">
        <f>IFERROR(VLOOKUP($A6, DataInput!$D:$E, 2, FALSE), "")</f>
        <v>NL;NL05;IGE5;1;1;</v>
      </c>
      <c r="C6" s="3" t="str">
        <f t="shared" si="0"/>
        <v>NL05</v>
      </c>
      <c r="D6" s="3" t="str">
        <f t="shared" si="1"/>
        <v>IGE5</v>
      </c>
      <c r="E6" s="8">
        <f t="shared" si="8"/>
        <v>1</v>
      </c>
      <c r="F6" s="8">
        <f t="shared" si="9"/>
        <v>1</v>
      </c>
      <c r="G6" s="3" t="str">
        <f t="shared" si="2"/>
        <v/>
      </c>
      <c r="H6" s="3" t="str">
        <f t="shared" si="3"/>
        <v/>
      </c>
      <c r="I6" s="3" t="str">
        <f t="shared" si="4"/>
        <v/>
      </c>
      <c r="J6" s="3" t="str">
        <f t="shared" si="5"/>
        <v/>
      </c>
      <c r="K6" s="3" t="str">
        <f t="shared" si="6"/>
        <v/>
      </c>
      <c r="L6" s="6" t="s">
        <v>102</v>
      </c>
      <c r="M6" cm="1">
        <f t="array" ref="M6">E6+Lift</f>
        <v>3</v>
      </c>
    </row>
    <row r="7" spans="1:13" ht="15.6" thickTop="1" thickBot="1" x14ac:dyDescent="0.35">
      <c r="A7" t="str">
        <f t="shared" si="7"/>
        <v>NL006</v>
      </c>
      <c r="B7" s="4" t="str">
        <f>IFERROR(VLOOKUP($A7, DataInput!$D:$E, 2, FALSE), "")</f>
        <v>NL;NL06;IGE6;-1;-1;</v>
      </c>
      <c r="C7" s="3" t="str">
        <f t="shared" si="0"/>
        <v>NL06</v>
      </c>
      <c r="D7" s="3" t="str">
        <f t="shared" si="1"/>
        <v>IGE6</v>
      </c>
      <c r="E7" s="8">
        <f t="shared" si="8"/>
        <v>-1</v>
      </c>
      <c r="F7" s="8">
        <f t="shared" si="9"/>
        <v>-1</v>
      </c>
      <c r="G7" s="3" t="str">
        <f t="shared" si="2"/>
        <v/>
      </c>
      <c r="H7" s="3" t="str">
        <f t="shared" si="3"/>
        <v/>
      </c>
      <c r="I7" s="3" t="str">
        <f t="shared" si="4"/>
        <v/>
      </c>
      <c r="J7" s="3" t="str">
        <f t="shared" si="5"/>
        <v/>
      </c>
      <c r="K7" s="3" t="str">
        <f t="shared" si="6"/>
        <v/>
      </c>
      <c r="L7" s="6" t="s">
        <v>106</v>
      </c>
      <c r="M7" cm="1">
        <f t="array" ref="M7">E7+Lift</f>
        <v>1</v>
      </c>
    </row>
    <row r="8" spans="1:13" ht="15.6" thickTop="1" thickBot="1" x14ac:dyDescent="0.35">
      <c r="A8" t="str">
        <f t="shared" si="7"/>
        <v>NL007</v>
      </c>
      <c r="B8" s="4" t="str">
        <f>IFERROR(VLOOKUP($A8, DataInput!$D:$E, 2, FALSE), "")</f>
        <v>NL;NL07;IGE7;2;-1;</v>
      </c>
      <c r="C8" s="3" t="str">
        <f t="shared" si="0"/>
        <v>NL07</v>
      </c>
      <c r="D8" s="3" t="str">
        <f t="shared" si="1"/>
        <v>IGE7</v>
      </c>
      <c r="E8" s="8">
        <f t="shared" si="8"/>
        <v>2</v>
      </c>
      <c r="F8" s="8">
        <f t="shared" si="9"/>
        <v>-1</v>
      </c>
      <c r="G8" s="3" t="str">
        <f t="shared" si="2"/>
        <v/>
      </c>
      <c r="H8" s="3" t="str">
        <f t="shared" si="3"/>
        <v/>
      </c>
      <c r="I8" s="3" t="str">
        <f t="shared" si="4"/>
        <v/>
      </c>
      <c r="J8" s="3" t="str">
        <f t="shared" si="5"/>
        <v/>
      </c>
      <c r="K8" s="3" t="str">
        <f t="shared" si="6"/>
        <v/>
      </c>
      <c r="L8" s="6" t="s">
        <v>141</v>
      </c>
      <c r="M8" cm="1">
        <f t="array" ref="M8">E8+Lift</f>
        <v>4</v>
      </c>
    </row>
    <row r="9" spans="1:13" ht="15.6" thickTop="1" thickBot="1" x14ac:dyDescent="0.35">
      <c r="A9" t="str">
        <f t="shared" si="7"/>
        <v>NL008</v>
      </c>
      <c r="B9" s="4" t="str">
        <f>IFERROR(VLOOKUP($A9, DataInput!$D:$E, 2, FALSE), "")</f>
        <v>NL;NL08;IGE8;1;1;</v>
      </c>
      <c r="C9" s="3" t="str">
        <f t="shared" si="0"/>
        <v>NL08</v>
      </c>
      <c r="D9" s="3" t="str">
        <f t="shared" si="1"/>
        <v>IGE8</v>
      </c>
      <c r="E9" s="8">
        <f t="shared" si="8"/>
        <v>1</v>
      </c>
      <c r="F9" s="8">
        <f t="shared" si="9"/>
        <v>1</v>
      </c>
      <c r="G9" s="3" t="str">
        <f t="shared" si="2"/>
        <v/>
      </c>
      <c r="H9" s="3" t="str">
        <f t="shared" si="3"/>
        <v/>
      </c>
      <c r="I9" s="3" t="str">
        <f t="shared" si="4"/>
        <v/>
      </c>
      <c r="J9" s="3" t="str">
        <f t="shared" si="5"/>
        <v/>
      </c>
      <c r="K9" s="3" t="str">
        <f t="shared" si="6"/>
        <v/>
      </c>
      <c r="L9" s="6" t="s">
        <v>134</v>
      </c>
      <c r="M9" cm="1">
        <f t="array" ref="M9">E9+Lift</f>
        <v>3</v>
      </c>
    </row>
    <row r="10" spans="1:13" ht="15.6" thickTop="1" thickBot="1" x14ac:dyDescent="0.35">
      <c r="A10" t="str">
        <f t="shared" si="7"/>
        <v>NL009</v>
      </c>
      <c r="B10" s="4" t="str">
        <f>IFERROR(VLOOKUP($A10, DataInput!$D:$E, 2, FALSE), "")</f>
        <v>NL;NL09;IGE9;-1;1;</v>
      </c>
      <c r="C10" s="3" t="str">
        <f t="shared" si="0"/>
        <v>NL09</v>
      </c>
      <c r="D10" s="3" t="str">
        <f t="shared" si="1"/>
        <v>IGE9</v>
      </c>
      <c r="E10" s="8">
        <f t="shared" si="8"/>
        <v>-1</v>
      </c>
      <c r="F10" s="8">
        <f t="shared" si="9"/>
        <v>1</v>
      </c>
      <c r="G10" s="3" t="str">
        <f t="shared" si="2"/>
        <v/>
      </c>
      <c r="H10" s="3" t="str">
        <f t="shared" si="3"/>
        <v/>
      </c>
      <c r="I10" s="3" t="str">
        <f t="shared" si="4"/>
        <v/>
      </c>
      <c r="J10" s="3" t="str">
        <f t="shared" si="5"/>
        <v/>
      </c>
      <c r="K10" s="3" t="str">
        <f t="shared" si="6"/>
        <v/>
      </c>
      <c r="L10" s="6" t="s">
        <v>105</v>
      </c>
      <c r="M10" cm="1">
        <f t="array" ref="M10">E10+Lift</f>
        <v>1</v>
      </c>
    </row>
    <row r="11" spans="1:13" ht="15.6" thickTop="1" thickBot="1" x14ac:dyDescent="0.35">
      <c r="A11" t="str">
        <f t="shared" si="7"/>
        <v>NL010</v>
      </c>
      <c r="B11" s="4" t="str">
        <f>IFERROR(VLOOKUP($A11, DataInput!$D:$E, 2, FALSE), "")</f>
        <v>NL;NL10;IGE10;1;1;</v>
      </c>
      <c r="C11" s="3" t="str">
        <f t="shared" si="0"/>
        <v>NL10</v>
      </c>
      <c r="D11" s="3" t="str">
        <f t="shared" si="1"/>
        <v>IGE10</v>
      </c>
      <c r="E11" s="8">
        <f t="shared" si="8"/>
        <v>1</v>
      </c>
      <c r="F11" s="8">
        <f t="shared" si="9"/>
        <v>1</v>
      </c>
      <c r="G11" s="3" t="str">
        <f t="shared" si="2"/>
        <v/>
      </c>
      <c r="H11" s="3" t="str">
        <f t="shared" si="3"/>
        <v/>
      </c>
      <c r="I11" s="3" t="str">
        <f t="shared" si="4"/>
        <v/>
      </c>
      <c r="J11" s="3" t="str">
        <f t="shared" si="5"/>
        <v/>
      </c>
      <c r="K11" s="3" t="str">
        <f t="shared" si="6"/>
        <v/>
      </c>
      <c r="L11" s="6" t="s">
        <v>104</v>
      </c>
      <c r="M11" cm="1">
        <f t="array" ref="M11">E11+Lift</f>
        <v>3</v>
      </c>
    </row>
    <row r="12" spans="1:13" ht="15.6" thickTop="1" thickBot="1" x14ac:dyDescent="0.35">
      <c r="A12" t="str">
        <f t="shared" si="7"/>
        <v>NL011</v>
      </c>
      <c r="B12" s="4" t="str">
        <f>IFERROR(VLOOKUP($A12, DataInput!$D:$E, 2, FALSE), "")</f>
        <v>NL;NL11;IGE11;-2;1;</v>
      </c>
      <c r="C12" s="3" t="str">
        <f t="shared" si="0"/>
        <v>NL11</v>
      </c>
      <c r="D12" s="3" t="str">
        <f t="shared" si="1"/>
        <v>IGE11</v>
      </c>
      <c r="E12" s="8">
        <f t="shared" si="8"/>
        <v>-2</v>
      </c>
      <c r="F12" s="8">
        <f t="shared" si="9"/>
        <v>1</v>
      </c>
      <c r="G12" s="3" t="str">
        <f t="shared" si="2"/>
        <v/>
      </c>
      <c r="H12" s="3" t="str">
        <f t="shared" si="3"/>
        <v/>
      </c>
      <c r="I12" s="3" t="str">
        <f t="shared" si="4"/>
        <v/>
      </c>
      <c r="J12" s="3" t="str">
        <f t="shared" si="5"/>
        <v/>
      </c>
      <c r="K12" s="3" t="str">
        <f t="shared" si="6"/>
        <v/>
      </c>
      <c r="L12" s="6" t="s">
        <v>101</v>
      </c>
      <c r="M12" cm="1">
        <f t="array" ref="M12">E12+Lift</f>
        <v>0</v>
      </c>
    </row>
    <row r="13" spans="1:13" ht="15.6" thickTop="1" thickBot="1" x14ac:dyDescent="0.35">
      <c r="A13" t="str">
        <f t="shared" si="7"/>
        <v>NL012</v>
      </c>
      <c r="B13" s="4" t="str">
        <f>IFERROR(VLOOKUP($A13, DataInput!$D:$E, 2, FALSE), "")</f>
        <v>NL;NL12;IGE12;-1;-1;</v>
      </c>
      <c r="C13" s="3" t="str">
        <f t="shared" si="0"/>
        <v>NL12</v>
      </c>
      <c r="D13" s="3" t="str">
        <f t="shared" si="1"/>
        <v>IGE12</v>
      </c>
      <c r="E13" s="8">
        <f t="shared" si="8"/>
        <v>-1</v>
      </c>
      <c r="F13" s="8">
        <f t="shared" si="9"/>
        <v>-1</v>
      </c>
      <c r="G13" s="3" t="str">
        <f t="shared" si="2"/>
        <v/>
      </c>
      <c r="H13" s="3" t="str">
        <f t="shared" si="3"/>
        <v/>
      </c>
      <c r="I13" s="3" t="str">
        <f t="shared" si="4"/>
        <v/>
      </c>
      <c r="J13" s="3" t="str">
        <f t="shared" si="5"/>
        <v/>
      </c>
      <c r="K13" s="3" t="str">
        <f t="shared" si="6"/>
        <v/>
      </c>
      <c r="L13" s="6" t="s">
        <v>104</v>
      </c>
      <c r="M13" cm="1">
        <f t="array" ref="M13">E13+Lift</f>
        <v>1</v>
      </c>
    </row>
    <row r="14" spans="1:13" ht="15.6" thickTop="1" thickBot="1" x14ac:dyDescent="0.35">
      <c r="A14" t="str">
        <f t="shared" si="7"/>
        <v>NL013</v>
      </c>
      <c r="B14" s="4" t="str">
        <f>IFERROR(VLOOKUP($A14, DataInput!$D:$E, 2, FALSE), "")</f>
        <v>NL;NL13;IGE13;0;1;</v>
      </c>
      <c r="C14" s="3" t="str">
        <f t="shared" si="0"/>
        <v>NL13</v>
      </c>
      <c r="D14" s="3" t="str">
        <f t="shared" si="1"/>
        <v>IGE13</v>
      </c>
      <c r="E14" s="8">
        <f t="shared" si="8"/>
        <v>0</v>
      </c>
      <c r="F14" s="8">
        <f t="shared" si="9"/>
        <v>1</v>
      </c>
      <c r="G14" s="3" t="str">
        <f t="shared" si="2"/>
        <v/>
      </c>
      <c r="H14" s="3" t="str">
        <f t="shared" si="3"/>
        <v/>
      </c>
      <c r="I14" s="3" t="str">
        <f t="shared" si="4"/>
        <v/>
      </c>
      <c r="J14" s="3" t="str">
        <f t="shared" si="5"/>
        <v/>
      </c>
      <c r="K14" s="3" t="str">
        <f t="shared" si="6"/>
        <v/>
      </c>
      <c r="L14" s="6" t="s">
        <v>105</v>
      </c>
      <c r="M14" cm="1">
        <f t="array" ref="M14">E14+Lift</f>
        <v>2</v>
      </c>
    </row>
    <row r="15" spans="1:13" ht="15.6" thickTop="1" thickBot="1" x14ac:dyDescent="0.35">
      <c r="A15" t="str">
        <f t="shared" si="7"/>
        <v>NL014</v>
      </c>
      <c r="B15" s="4" t="str">
        <f>IFERROR(VLOOKUP($A15, DataInput!$D:$E, 2, FALSE), "")</f>
        <v>NL;NL14;IGE14;1;-1;</v>
      </c>
      <c r="C15" s="3" t="str">
        <f t="shared" si="0"/>
        <v>NL14</v>
      </c>
      <c r="D15" s="3" t="str">
        <f t="shared" si="1"/>
        <v>IGE14</v>
      </c>
      <c r="E15" s="8">
        <f t="shared" si="8"/>
        <v>1</v>
      </c>
      <c r="F15" s="8">
        <f t="shared" si="9"/>
        <v>-1</v>
      </c>
      <c r="G15" s="3" t="str">
        <f t="shared" si="2"/>
        <v/>
      </c>
      <c r="H15" s="3" t="str">
        <f t="shared" si="3"/>
        <v/>
      </c>
      <c r="I15" s="3" t="str">
        <f t="shared" si="4"/>
        <v/>
      </c>
      <c r="J15" s="3" t="str">
        <f t="shared" si="5"/>
        <v/>
      </c>
      <c r="K15" s="3" t="str">
        <f t="shared" si="6"/>
        <v/>
      </c>
      <c r="L15" s="6" t="s">
        <v>104</v>
      </c>
      <c r="M15" cm="1">
        <f t="array" ref="M15">E15+Lift</f>
        <v>3</v>
      </c>
    </row>
    <row r="16" spans="1:13" ht="15.6" thickTop="1" thickBot="1" x14ac:dyDescent="0.35">
      <c r="A16" t="str">
        <f t="shared" si="7"/>
        <v>NL015</v>
      </c>
      <c r="B16" s="4" t="str">
        <f>IFERROR(VLOOKUP($A16, DataInput!$D:$E, 2, FALSE), "")</f>
        <v>NL;NL15;IGE15;1;1;</v>
      </c>
      <c r="C16" s="3" t="str">
        <f t="shared" si="0"/>
        <v>NL15</v>
      </c>
      <c r="D16" s="3" t="str">
        <f t="shared" si="1"/>
        <v>IGE15</v>
      </c>
      <c r="E16" s="8">
        <f t="shared" si="8"/>
        <v>1</v>
      </c>
      <c r="F16" s="8">
        <f t="shared" si="9"/>
        <v>1</v>
      </c>
      <c r="G16" s="3" t="str">
        <f t="shared" si="2"/>
        <v/>
      </c>
      <c r="H16" s="3" t="str">
        <f t="shared" si="3"/>
        <v/>
      </c>
      <c r="I16" s="3" t="str">
        <f t="shared" si="4"/>
        <v/>
      </c>
      <c r="J16" s="3" t="str">
        <f t="shared" si="5"/>
        <v/>
      </c>
      <c r="K16" s="3" t="str">
        <f t="shared" si="6"/>
        <v/>
      </c>
      <c r="L16" s="6" t="s">
        <v>101</v>
      </c>
      <c r="M16" cm="1">
        <f t="array" ref="M16">E16+Lift</f>
        <v>3</v>
      </c>
    </row>
    <row r="17" spans="1:13" ht="15.6" thickTop="1" thickBot="1" x14ac:dyDescent="0.35">
      <c r="A17" t="str">
        <f t="shared" si="7"/>
        <v>NL016</v>
      </c>
      <c r="B17" s="4" t="str">
        <f>IFERROR(VLOOKUP($A17, DataInput!$D:$E, 2, FALSE), "")</f>
        <v>NL;NL16;IGE16;0;1;</v>
      </c>
      <c r="C17" s="3" t="str">
        <f t="shared" si="0"/>
        <v>NL16</v>
      </c>
      <c r="D17" s="3" t="str">
        <f t="shared" si="1"/>
        <v>IGE16</v>
      </c>
      <c r="E17" s="8">
        <f t="shared" si="8"/>
        <v>0</v>
      </c>
      <c r="F17" s="8">
        <f t="shared" si="9"/>
        <v>1</v>
      </c>
      <c r="G17" s="3" t="str">
        <f t="shared" si="2"/>
        <v/>
      </c>
      <c r="H17" s="3" t="str">
        <f t="shared" si="3"/>
        <v/>
      </c>
      <c r="I17" s="3" t="str">
        <f t="shared" si="4"/>
        <v/>
      </c>
      <c r="J17" s="3" t="str">
        <f t="shared" si="5"/>
        <v/>
      </c>
      <c r="K17" s="3" t="str">
        <f t="shared" si="6"/>
        <v/>
      </c>
      <c r="L17" s="6" t="s">
        <v>99</v>
      </c>
      <c r="M17" cm="1">
        <f t="array" ref="M17">E17+Lift</f>
        <v>2</v>
      </c>
    </row>
    <row r="18" spans="1:13" ht="15.6" thickTop="1" thickBot="1" x14ac:dyDescent="0.35">
      <c r="A18" t="str">
        <f t="shared" si="7"/>
        <v>NL017</v>
      </c>
      <c r="B18" s="4" t="str">
        <f>IFERROR(VLOOKUP($A18, DataInput!$D:$E, 2, FALSE), "")</f>
        <v>NL;NL17;IGE17;0;1;</v>
      </c>
      <c r="C18" s="3" t="str">
        <f t="shared" si="0"/>
        <v>NL17</v>
      </c>
      <c r="D18" s="3" t="str">
        <f t="shared" si="1"/>
        <v>IGE17</v>
      </c>
      <c r="E18" s="8">
        <f t="shared" si="8"/>
        <v>0</v>
      </c>
      <c r="F18" s="8">
        <f t="shared" si="9"/>
        <v>1</v>
      </c>
      <c r="G18" s="3" t="str">
        <f t="shared" si="2"/>
        <v/>
      </c>
      <c r="H18" s="3" t="str">
        <f t="shared" si="3"/>
        <v/>
      </c>
      <c r="I18" s="3" t="str">
        <f t="shared" si="4"/>
        <v/>
      </c>
      <c r="J18" s="3" t="str">
        <f t="shared" si="5"/>
        <v/>
      </c>
      <c r="K18" s="3" t="str">
        <f t="shared" si="6"/>
        <v/>
      </c>
      <c r="L18" s="6" t="s">
        <v>106</v>
      </c>
      <c r="M18" cm="1">
        <f t="array" ref="M18">E18+Lift</f>
        <v>2</v>
      </c>
    </row>
    <row r="19" spans="1:13" ht="15.6" thickTop="1" thickBot="1" x14ac:dyDescent="0.35">
      <c r="A19" t="str">
        <f t="shared" si="7"/>
        <v>NL018</v>
      </c>
      <c r="B19" s="4" t="str">
        <f>IFERROR(VLOOKUP($A19, DataInput!$D:$E, 2, FALSE), "")</f>
        <v>NL;NL18;IGE18;0;-1;</v>
      </c>
      <c r="C19" s="3" t="str">
        <f t="shared" si="0"/>
        <v>NL18</v>
      </c>
      <c r="D19" s="3" t="str">
        <f t="shared" si="1"/>
        <v>IGE18</v>
      </c>
      <c r="E19" s="8">
        <f t="shared" si="8"/>
        <v>0</v>
      </c>
      <c r="F19" s="8">
        <f t="shared" si="9"/>
        <v>-1</v>
      </c>
      <c r="G19" s="3" t="str">
        <f t="shared" si="2"/>
        <v/>
      </c>
      <c r="H19" s="3" t="str">
        <f t="shared" si="3"/>
        <v/>
      </c>
      <c r="I19" s="3" t="str">
        <f t="shared" si="4"/>
        <v/>
      </c>
      <c r="J19" s="3" t="str">
        <f t="shared" si="5"/>
        <v/>
      </c>
      <c r="K19" s="3" t="str">
        <f t="shared" si="6"/>
        <v/>
      </c>
      <c r="L19" s="6" t="s">
        <v>107</v>
      </c>
      <c r="M19" cm="1">
        <f t="array" ref="M19">E19+Lift</f>
        <v>2</v>
      </c>
    </row>
    <row r="20" spans="1:13" ht="15.6" thickTop="1" thickBot="1" x14ac:dyDescent="0.35">
      <c r="A20" t="str">
        <f t="shared" si="7"/>
        <v>NL019</v>
      </c>
      <c r="B20" s="4" t="str">
        <f>IFERROR(VLOOKUP($A20, DataInput!$D:$E, 2, FALSE), "")</f>
        <v>NL;NL19;IGE19;0;1;</v>
      </c>
      <c r="C20" s="3" t="str">
        <f t="shared" si="0"/>
        <v>NL19</v>
      </c>
      <c r="D20" s="3" t="str">
        <f t="shared" si="1"/>
        <v>IGE19</v>
      </c>
      <c r="E20" s="8">
        <f t="shared" si="8"/>
        <v>0</v>
      </c>
      <c r="F20" s="8">
        <f t="shared" si="9"/>
        <v>1</v>
      </c>
      <c r="G20" s="3" t="str">
        <f t="shared" si="2"/>
        <v/>
      </c>
      <c r="H20" s="3" t="str">
        <f t="shared" si="3"/>
        <v/>
      </c>
      <c r="I20" s="3" t="str">
        <f t="shared" si="4"/>
        <v/>
      </c>
      <c r="J20" s="3" t="str">
        <f t="shared" si="5"/>
        <v/>
      </c>
      <c r="K20" s="3" t="str">
        <f t="shared" si="6"/>
        <v/>
      </c>
      <c r="L20" s="6" t="s">
        <v>102</v>
      </c>
      <c r="M20" cm="1">
        <f t="array" ref="M20">E20+Lift</f>
        <v>2</v>
      </c>
    </row>
    <row r="21" spans="1:13" ht="15.6" thickTop="1" thickBot="1" x14ac:dyDescent="0.35">
      <c r="A21" t="str">
        <f t="shared" si="7"/>
        <v>NL020</v>
      </c>
      <c r="B21" s="4" t="str">
        <f>IFERROR(VLOOKUP($A21, DataInput!$D:$E, 2, FALSE), "")</f>
        <v>NL;NL20;DeJong1;2;-1;</v>
      </c>
      <c r="C21" s="3" t="str">
        <f t="shared" si="0"/>
        <v>NL20</v>
      </c>
      <c r="D21" s="3" t="str">
        <f t="shared" si="1"/>
        <v>DeJong1</v>
      </c>
      <c r="E21" s="8">
        <f t="shared" si="8"/>
        <v>2</v>
      </c>
      <c r="F21" s="8">
        <f t="shared" si="9"/>
        <v>-1</v>
      </c>
      <c r="G21" s="3" t="str">
        <f t="shared" si="2"/>
        <v/>
      </c>
      <c r="H21" s="3" t="str">
        <f t="shared" si="3"/>
        <v/>
      </c>
      <c r="I21" s="3" t="str">
        <f t="shared" si="4"/>
        <v/>
      </c>
      <c r="J21" s="3" t="str">
        <f t="shared" si="5"/>
        <v/>
      </c>
      <c r="K21" s="3" t="str">
        <f t="shared" si="6"/>
        <v/>
      </c>
      <c r="M21">
        <f>E21+0</f>
        <v>2</v>
      </c>
    </row>
    <row r="22" spans="1:13" ht="15.6" thickTop="1" thickBot="1" x14ac:dyDescent="0.35">
      <c r="A22" t="str">
        <f t="shared" si="7"/>
        <v>NL021</v>
      </c>
      <c r="B22" s="4" t="str">
        <f>IFERROR(VLOOKUP($A22, DataInput!$D:$E, 2, FALSE), "")</f>
        <v>NL;NL21;DeJong2;0;-1;</v>
      </c>
      <c r="C22" s="3" t="str">
        <f t="shared" si="0"/>
        <v>NL21</v>
      </c>
      <c r="D22" s="3" t="str">
        <f t="shared" si="1"/>
        <v>DeJong2</v>
      </c>
      <c r="E22" s="8">
        <f t="shared" si="8"/>
        <v>0</v>
      </c>
      <c r="F22" s="8">
        <f t="shared" si="9"/>
        <v>-1</v>
      </c>
      <c r="G22" s="3" t="str">
        <f t="shared" si="2"/>
        <v/>
      </c>
      <c r="H22" s="3" t="str">
        <f t="shared" si="3"/>
        <v/>
      </c>
      <c r="I22" s="3" t="str">
        <f t="shared" si="4"/>
        <v/>
      </c>
      <c r="J22" s="3" t="str">
        <f t="shared" si="5"/>
        <v/>
      </c>
      <c r="K22" s="3" t="str">
        <f t="shared" si="6"/>
        <v/>
      </c>
      <c r="M22">
        <f t="shared" ref="M22:M26" si="10">E22+0</f>
        <v>0</v>
      </c>
    </row>
    <row r="23" spans="1:13" ht="15.6" thickTop="1" thickBot="1" x14ac:dyDescent="0.35">
      <c r="A23" t="str">
        <f t="shared" si="7"/>
        <v>NL022</v>
      </c>
      <c r="B23" s="4" t="str">
        <f>IFERROR(VLOOKUP($A23, DataInput!$D:$E, 2, FALSE), "")</f>
        <v>NL;NL22;DeJong3;0;-1;</v>
      </c>
      <c r="C23" s="3" t="str">
        <f t="shared" si="0"/>
        <v>NL22</v>
      </c>
      <c r="D23" s="3" t="str">
        <f t="shared" si="1"/>
        <v>DeJong3</v>
      </c>
      <c r="E23" s="8">
        <f t="shared" si="8"/>
        <v>0</v>
      </c>
      <c r="F23" s="8">
        <f t="shared" si="9"/>
        <v>-1</v>
      </c>
      <c r="G23" s="3" t="str">
        <f t="shared" si="2"/>
        <v/>
      </c>
      <c r="H23" s="3" t="str">
        <f t="shared" si="3"/>
        <v/>
      </c>
      <c r="I23" s="3" t="str">
        <f t="shared" si="4"/>
        <v/>
      </c>
      <c r="J23" s="3" t="str">
        <f t="shared" si="5"/>
        <v/>
      </c>
      <c r="K23" s="3" t="str">
        <f t="shared" si="6"/>
        <v/>
      </c>
      <c r="M23">
        <f t="shared" si="10"/>
        <v>0</v>
      </c>
    </row>
    <row r="24" spans="1:13" ht="15.6" thickTop="1" thickBot="1" x14ac:dyDescent="0.35">
      <c r="A24" t="str">
        <f t="shared" si="7"/>
        <v>NL023</v>
      </c>
      <c r="B24" s="4" t="str">
        <f>IFERROR(VLOOKUP($A24, DataInput!$D:$E, 2, FALSE), "")</f>
        <v>NL;NL23;DeJong4;0;1;</v>
      </c>
      <c r="C24" s="3" t="str">
        <f t="shared" si="0"/>
        <v>NL23</v>
      </c>
      <c r="D24" s="3" t="str">
        <f t="shared" si="1"/>
        <v>DeJong4</v>
      </c>
      <c r="E24" s="8">
        <f t="shared" si="8"/>
        <v>0</v>
      </c>
      <c r="F24" s="8">
        <f t="shared" si="9"/>
        <v>1</v>
      </c>
      <c r="G24" s="3" t="str">
        <f t="shared" si="2"/>
        <v/>
      </c>
      <c r="H24" s="3" t="str">
        <f t="shared" si="3"/>
        <v/>
      </c>
      <c r="I24" s="3" t="str">
        <f t="shared" si="4"/>
        <v/>
      </c>
      <c r="J24" s="3" t="str">
        <f t="shared" si="5"/>
        <v/>
      </c>
      <c r="K24" s="3" t="str">
        <f t="shared" si="6"/>
        <v/>
      </c>
      <c r="M24">
        <f t="shared" si="10"/>
        <v>0</v>
      </c>
    </row>
    <row r="25" spans="1:13" ht="15.6" thickTop="1" thickBot="1" x14ac:dyDescent="0.35">
      <c r="A25" t="str">
        <f t="shared" si="7"/>
        <v>NL024</v>
      </c>
      <c r="B25" s="4" t="str">
        <f>IFERROR(VLOOKUP($A25, DataInput!$D:$E, 2, FALSE), "")</f>
        <v>NL;NL24;DeJong5;0;1;</v>
      </c>
      <c r="C25" s="3" t="str">
        <f t="shared" si="0"/>
        <v>NL24</v>
      </c>
      <c r="D25" s="3" t="str">
        <f t="shared" si="1"/>
        <v>DeJong5</v>
      </c>
      <c r="E25" s="8">
        <f t="shared" si="8"/>
        <v>0</v>
      </c>
      <c r="F25" s="8">
        <f t="shared" si="9"/>
        <v>1</v>
      </c>
      <c r="G25" s="3" t="str">
        <f t="shared" si="2"/>
        <v/>
      </c>
      <c r="H25" s="3" t="str">
        <f t="shared" si="3"/>
        <v/>
      </c>
      <c r="I25" s="3" t="str">
        <f t="shared" si="4"/>
        <v/>
      </c>
      <c r="J25" s="3" t="str">
        <f t="shared" si="5"/>
        <v/>
      </c>
      <c r="K25" s="3" t="str">
        <f t="shared" si="6"/>
        <v/>
      </c>
      <c r="M25">
        <f t="shared" si="10"/>
        <v>0</v>
      </c>
    </row>
    <row r="26" spans="1:13" ht="15.6" thickTop="1" thickBot="1" x14ac:dyDescent="0.35">
      <c r="A26" t="str">
        <f t="shared" si="7"/>
        <v>NL025</v>
      </c>
      <c r="B26" s="4" t="str">
        <f>IFERROR(VLOOKUP($A26, DataInput!$D:$E, 2, FALSE), "")</f>
        <v>NL;NL25;DeJong6;0;1;</v>
      </c>
      <c r="C26" s="3" t="str">
        <f t="shared" si="0"/>
        <v>NL25</v>
      </c>
      <c r="D26" s="3" t="str">
        <f t="shared" si="1"/>
        <v>DeJong6</v>
      </c>
      <c r="E26" s="8">
        <f t="shared" si="8"/>
        <v>0</v>
      </c>
      <c r="F26" s="8">
        <f t="shared" si="9"/>
        <v>1</v>
      </c>
      <c r="G26" s="3" t="str">
        <f t="shared" si="2"/>
        <v/>
      </c>
      <c r="H26" s="3" t="str">
        <f t="shared" si="3"/>
        <v/>
      </c>
      <c r="I26" s="3" t="str">
        <f t="shared" si="4"/>
        <v/>
      </c>
      <c r="J26" s="3" t="str">
        <f t="shared" si="5"/>
        <v/>
      </c>
      <c r="K26" s="3" t="str">
        <f t="shared" si="6"/>
        <v/>
      </c>
      <c r="M26">
        <f t="shared" si="10"/>
        <v>0</v>
      </c>
    </row>
    <row r="27" spans="1:13" ht="15.6" thickTop="1" thickBot="1" x14ac:dyDescent="0.35">
      <c r="A27" t="str">
        <f t="shared" si="7"/>
        <v>NL026</v>
      </c>
      <c r="B27" s="4" t="str">
        <f>IFERROR(VLOOKUP($A27, DataInput!$D:$E, 2, FALSE), "")</f>
        <v>NL;Sub;IGEN1;0;1;</v>
      </c>
      <c r="C27" s="3" t="str">
        <f t="shared" si="0"/>
        <v>Sub</v>
      </c>
      <c r="D27" s="3" t="str">
        <f t="shared" si="1"/>
        <v>IGEN1</v>
      </c>
      <c r="E27" s="8">
        <f t="shared" si="8"/>
        <v>0</v>
      </c>
      <c r="F27" s="8">
        <f t="shared" si="9"/>
        <v>1</v>
      </c>
      <c r="G27" s="3" t="str">
        <f t="shared" si="2"/>
        <v/>
      </c>
      <c r="H27" s="3" t="str">
        <f t="shared" si="3"/>
        <v/>
      </c>
      <c r="I27" s="3" t="str">
        <f t="shared" si="4"/>
        <v/>
      </c>
      <c r="J27" s="3" t="str">
        <f t="shared" si="5"/>
        <v/>
      </c>
      <c r="K27" s="3" t="str">
        <f t="shared" si="6"/>
        <v/>
      </c>
    </row>
    <row r="28" spans="1:13" ht="15.6" thickTop="1" thickBot="1" x14ac:dyDescent="0.35">
      <c r="A28" t="str">
        <f t="shared" si="7"/>
        <v>NL027</v>
      </c>
      <c r="B28" s="4" t="str">
        <f>IFERROR(VLOOKUP($A28, DataInput!$D:$E, 2, FALSE), "")</f>
        <v>NL;Pro;IGEN2;1;1;</v>
      </c>
      <c r="C28" s="3" t="str">
        <f t="shared" si="0"/>
        <v>Pro</v>
      </c>
      <c r="D28" s="3" t="str">
        <f t="shared" si="1"/>
        <v>IGEN2</v>
      </c>
      <c r="E28" s="8">
        <f t="shared" si="8"/>
        <v>1</v>
      </c>
      <c r="F28" s="8">
        <f t="shared" si="9"/>
        <v>1</v>
      </c>
      <c r="G28" s="3" t="str">
        <f t="shared" si="2"/>
        <v/>
      </c>
      <c r="H28" s="3" t="str">
        <f t="shared" si="3"/>
        <v/>
      </c>
      <c r="I28" s="3" t="str">
        <f t="shared" si="4"/>
        <v/>
      </c>
      <c r="J28" s="3" t="str">
        <f t="shared" si="5"/>
        <v/>
      </c>
      <c r="K28" s="3" t="str">
        <f t="shared" si="6"/>
        <v/>
      </c>
    </row>
    <row r="29" spans="1:13" ht="15.6" thickTop="1" thickBot="1" x14ac:dyDescent="0.35">
      <c r="A29" t="str">
        <f t="shared" si="7"/>
        <v>NL028</v>
      </c>
      <c r="B29" s="4" t="str">
        <f>IFERROR(VLOOKUP($A29, DataInput!$D:$E, 2, FALSE), "")</f>
        <v>NL;Aff;IGEN3;1;1;</v>
      </c>
      <c r="C29" s="3" t="str">
        <f t="shared" si="0"/>
        <v>Aff</v>
      </c>
      <c r="D29" s="3" t="str">
        <f t="shared" si="1"/>
        <v>IGEN3</v>
      </c>
      <c r="E29" s="8">
        <f t="shared" si="8"/>
        <v>1</v>
      </c>
      <c r="F29" s="8">
        <f t="shared" si="9"/>
        <v>1</v>
      </c>
      <c r="G29" s="3" t="str">
        <f t="shared" si="2"/>
        <v/>
      </c>
      <c r="H29" s="3" t="str">
        <f t="shared" si="3"/>
        <v/>
      </c>
      <c r="I29" s="3" t="str">
        <f t="shared" si="4"/>
        <v/>
      </c>
      <c r="J29" s="3" t="str">
        <f t="shared" si="5"/>
        <v/>
      </c>
      <c r="K29" s="3" t="str">
        <f t="shared" si="6"/>
        <v/>
      </c>
    </row>
    <row r="30" spans="1:13" ht="15.6" thickTop="1" thickBot="1" x14ac:dyDescent="0.35">
      <c r="A30" t="str">
        <f t="shared" si="7"/>
        <v>NL029</v>
      </c>
      <c r="B30" s="4" t="str">
        <f>IFERROR(VLOOKUP($A30, DataInput!$D:$E, 2, FALSE), "")</f>
        <v>NL;Und;IGEN4;1;1;</v>
      </c>
      <c r="C30" s="3" t="str">
        <f t="shared" si="0"/>
        <v>Und</v>
      </c>
      <c r="D30" s="3" t="str">
        <f t="shared" si="1"/>
        <v>IGEN4</v>
      </c>
      <c r="E30" s="8">
        <f t="shared" si="8"/>
        <v>1</v>
      </c>
      <c r="F30" s="8">
        <f t="shared" si="9"/>
        <v>1</v>
      </c>
      <c r="G30" s="3" t="str">
        <f t="shared" si="2"/>
        <v/>
      </c>
      <c r="H30" s="3" t="str">
        <f t="shared" si="3"/>
        <v/>
      </c>
      <c r="I30" s="3" t="str">
        <f t="shared" si="4"/>
        <v/>
      </c>
      <c r="J30" s="3" t="str">
        <f t="shared" si="5"/>
        <v/>
      </c>
      <c r="K30" s="3" t="str">
        <f t="shared" si="6"/>
        <v/>
      </c>
    </row>
    <row r="31" spans="1:13" ht="15.6" thickTop="1" thickBot="1" x14ac:dyDescent="0.35">
      <c r="A31" t="str">
        <f t="shared" si="7"/>
        <v>NL030</v>
      </c>
      <c r="B31" s="4" t="str">
        <f>IFERROR(VLOOKUP($A31, DataInput!$D:$E, 2, FALSE), "")</f>
        <v>NL;Lei;IGEN5;3;1;</v>
      </c>
      <c r="C31" s="3" t="str">
        <f t="shared" si="0"/>
        <v>Lei</v>
      </c>
      <c r="D31" s="3" t="str">
        <f t="shared" si="1"/>
        <v>IGEN5</v>
      </c>
      <c r="E31" s="8">
        <f t="shared" si="8"/>
        <v>3</v>
      </c>
      <c r="F31" s="8">
        <f t="shared" si="9"/>
        <v>1</v>
      </c>
      <c r="G31" s="3" t="str">
        <f t="shared" si="2"/>
        <v/>
      </c>
      <c r="H31" s="3" t="str">
        <f t="shared" si="3"/>
        <v/>
      </c>
      <c r="I31" s="3" t="str">
        <f t="shared" si="4"/>
        <v/>
      </c>
      <c r="J31" s="3" t="str">
        <f t="shared" si="5"/>
        <v/>
      </c>
      <c r="K31" s="3" t="str">
        <f t="shared" si="6"/>
        <v/>
      </c>
    </row>
    <row r="32" spans="1:13" ht="15.6" thickTop="1" thickBot="1" x14ac:dyDescent="0.35">
      <c r="A32" t="str">
        <f t="shared" si="7"/>
        <v>NL031</v>
      </c>
      <c r="B32" s="4" t="str">
        <f>IFERROR(VLOOKUP($A32, DataInput!$D:$E, 2, FALSE), "")</f>
        <v>NL;Par;IGEN6;1;1;</v>
      </c>
      <c r="C32" s="3" t="str">
        <f t="shared" si="0"/>
        <v>Par</v>
      </c>
      <c r="D32" s="3" t="str">
        <f t="shared" si="1"/>
        <v>IGEN6</v>
      </c>
      <c r="E32" s="8">
        <f t="shared" si="8"/>
        <v>1</v>
      </c>
      <c r="F32" s="8">
        <f t="shared" si="9"/>
        <v>1</v>
      </c>
      <c r="G32" s="3" t="str">
        <f t="shared" si="2"/>
        <v/>
      </c>
      <c r="H32" s="3" t="str">
        <f t="shared" si="3"/>
        <v/>
      </c>
      <c r="I32" s="3" t="str">
        <f t="shared" si="4"/>
        <v/>
      </c>
      <c r="J32" s="3" t="str">
        <f t="shared" si="5"/>
        <v/>
      </c>
      <c r="K32" s="3" t="str">
        <f t="shared" si="6"/>
        <v/>
      </c>
    </row>
    <row r="33" spans="1:11" ht="15.6" thickTop="1" thickBot="1" x14ac:dyDescent="0.35">
      <c r="A33" t="str">
        <f t="shared" si="7"/>
        <v>NL032</v>
      </c>
      <c r="B33" s="4" t="str">
        <f>IFERROR(VLOOKUP($A33, DataInput!$D:$E, 2, FALSE), "")</f>
        <v>NL;Cre;IGEN7;1;1;</v>
      </c>
      <c r="C33" s="3" t="str">
        <f t="shared" si="0"/>
        <v>Cre</v>
      </c>
      <c r="D33" s="3" t="str">
        <f t="shared" si="1"/>
        <v>IGEN7</v>
      </c>
      <c r="E33" s="8">
        <f t="shared" si="8"/>
        <v>1</v>
      </c>
      <c r="F33" s="8">
        <f t="shared" si="9"/>
        <v>1</v>
      </c>
      <c r="G33" s="3" t="str">
        <f t="shared" si="2"/>
        <v/>
      </c>
      <c r="H33" s="3" t="str">
        <f t="shared" si="3"/>
        <v/>
      </c>
      <c r="I33" s="3" t="str">
        <f t="shared" si="4"/>
        <v/>
      </c>
      <c r="J33" s="3" t="str">
        <f t="shared" si="5"/>
        <v/>
      </c>
      <c r="K33" s="3" t="str">
        <f t="shared" si="6"/>
        <v/>
      </c>
    </row>
    <row r="34" spans="1:11" ht="15.6" thickTop="1" thickBot="1" x14ac:dyDescent="0.35">
      <c r="A34" t="str">
        <f t="shared" si="7"/>
        <v>NL033</v>
      </c>
      <c r="B34" s="4" t="str">
        <f>IFERROR(VLOOKUP($A34, DataInput!$D:$E, 2, FALSE), "")</f>
        <v>NL;Ide;IGEN8;1;1;</v>
      </c>
      <c r="C34" s="3" t="str">
        <f t="shared" si="0"/>
        <v>Ide</v>
      </c>
      <c r="D34" s="3" t="str">
        <f t="shared" si="1"/>
        <v>IGEN8</v>
      </c>
      <c r="E34" s="8">
        <f t="shared" si="8"/>
        <v>1</v>
      </c>
      <c r="F34" s="8">
        <f t="shared" si="9"/>
        <v>1</v>
      </c>
      <c r="G34" s="3" t="str">
        <f t="shared" si="2"/>
        <v/>
      </c>
      <c r="H34" s="3" t="str">
        <f t="shared" si="3"/>
        <v/>
      </c>
      <c r="I34" s="3" t="str">
        <f t="shared" si="4"/>
        <v/>
      </c>
      <c r="J34" s="3" t="str">
        <f t="shared" si="5"/>
        <v/>
      </c>
      <c r="K34" s="3" t="str">
        <f t="shared" si="6"/>
        <v/>
      </c>
    </row>
    <row r="35" spans="1:11" ht="15.6" thickTop="1" thickBot="1" x14ac:dyDescent="0.35">
      <c r="A35" t="str">
        <f t="shared" si="7"/>
        <v>NL034</v>
      </c>
      <c r="B35" s="4" t="str">
        <f>IFERROR(VLOOKUP($A35, DataInput!$D:$E, 2, FALSE), "")</f>
        <v>NL;Fre;IGEN9;1;1;</v>
      </c>
      <c r="C35" s="3" t="str">
        <f t="shared" si="0"/>
        <v>Fre</v>
      </c>
      <c r="D35" s="3" t="str">
        <f t="shared" si="1"/>
        <v>IGEN9</v>
      </c>
      <c r="E35" s="8">
        <f t="shared" si="8"/>
        <v>1</v>
      </c>
      <c r="F35" s="8">
        <f t="shared" si="9"/>
        <v>1</v>
      </c>
      <c r="G35" s="3" t="str">
        <f t="shared" si="2"/>
        <v/>
      </c>
      <c r="H35" s="3" t="str">
        <f t="shared" si="3"/>
        <v/>
      </c>
      <c r="I35" s="3" t="str">
        <f t="shared" si="4"/>
        <v/>
      </c>
      <c r="J35" s="3" t="str">
        <f t="shared" si="5"/>
        <v/>
      </c>
      <c r="K35" s="3" t="str">
        <f t="shared" si="6"/>
        <v/>
      </c>
    </row>
    <row r="36" spans="1:11" ht="15.6" thickTop="1" thickBot="1" x14ac:dyDescent="0.35">
      <c r="A36" t="str">
        <f t="shared" si="7"/>
        <v>NL035</v>
      </c>
      <c r="B36" s="4" t="str">
        <f>IFERROR(VLOOKUP($A36, DataInput!$D:$E, 2, FALSE), "")</f>
        <v/>
      </c>
      <c r="C36" s="3" t="str">
        <f t="shared" si="0"/>
        <v/>
      </c>
      <c r="D36" s="3" t="str">
        <f t="shared" si="1"/>
        <v/>
      </c>
      <c r="E36" s="8" t="str">
        <f t="shared" si="8"/>
        <v/>
      </c>
      <c r="F36" s="8" t="str">
        <f t="shared" si="9"/>
        <v/>
      </c>
      <c r="G36" s="3" t="str">
        <f t="shared" si="2"/>
        <v/>
      </c>
      <c r="H36" s="3" t="str">
        <f t="shared" si="3"/>
        <v/>
      </c>
      <c r="I36" s="3" t="str">
        <f t="shared" si="4"/>
        <v/>
      </c>
      <c r="J36" s="3" t="str">
        <f t="shared" si="5"/>
        <v/>
      </c>
      <c r="K36" s="3" t="str">
        <f t="shared" si="6"/>
        <v/>
      </c>
    </row>
    <row r="37" spans="1:11" ht="15.6" thickTop="1" thickBot="1" x14ac:dyDescent="0.35">
      <c r="A37" t="str">
        <f t="shared" si="7"/>
        <v>NL036</v>
      </c>
      <c r="B37" s="4" t="str">
        <f>IFERROR(VLOOKUP($A37, DataInput!$D:$E, 2, FALSE), "")</f>
        <v/>
      </c>
      <c r="C37" s="3" t="str">
        <f t="shared" si="0"/>
        <v/>
      </c>
      <c r="D37" s="3" t="str">
        <f t="shared" si="1"/>
        <v/>
      </c>
      <c r="E37" s="8" t="str">
        <f t="shared" si="8"/>
        <v/>
      </c>
      <c r="F37" s="8" t="str">
        <f t="shared" si="9"/>
        <v/>
      </c>
      <c r="G37" s="3" t="str">
        <f t="shared" si="2"/>
        <v/>
      </c>
      <c r="H37" s="3" t="str">
        <f t="shared" si="3"/>
        <v/>
      </c>
      <c r="I37" s="3" t="str">
        <f t="shared" si="4"/>
        <v/>
      </c>
      <c r="J37" s="3" t="str">
        <f t="shared" si="5"/>
        <v/>
      </c>
      <c r="K37" s="3" t="str">
        <f t="shared" si="6"/>
        <v/>
      </c>
    </row>
    <row r="38" spans="1:11" ht="15.6" thickTop="1" thickBot="1" x14ac:dyDescent="0.35">
      <c r="A38" t="str">
        <f t="shared" si="7"/>
        <v>NL037</v>
      </c>
      <c r="B38" s="4" t="str">
        <f>IFERROR(VLOOKUP($A38, DataInput!$D:$E, 2, FALSE), "")</f>
        <v/>
      </c>
      <c r="C38" s="3" t="str">
        <f t="shared" si="0"/>
        <v/>
      </c>
      <c r="D38" s="3" t="str">
        <f t="shared" si="1"/>
        <v/>
      </c>
      <c r="E38" s="8" t="str">
        <f t="shared" si="8"/>
        <v/>
      </c>
      <c r="F38" s="8" t="str">
        <f t="shared" si="9"/>
        <v/>
      </c>
      <c r="G38" s="3" t="str">
        <f t="shared" si="2"/>
        <v/>
      </c>
      <c r="H38" s="3" t="str">
        <f t="shared" si="3"/>
        <v/>
      </c>
      <c r="I38" s="3" t="str">
        <f t="shared" si="4"/>
        <v/>
      </c>
      <c r="J38" s="3" t="str">
        <f t="shared" si="5"/>
        <v/>
      </c>
      <c r="K38" s="3" t="str">
        <f t="shared" si="6"/>
        <v/>
      </c>
    </row>
    <row r="39" spans="1:11" ht="15.6" thickTop="1" thickBot="1" x14ac:dyDescent="0.35">
      <c r="A39" t="str">
        <f t="shared" si="7"/>
        <v>NL038</v>
      </c>
      <c r="B39" s="4" t="str">
        <f>IFERROR(VLOOKUP($A39, DataInput!$D:$E, 2, FALSE), "")</f>
        <v/>
      </c>
      <c r="C39" s="3" t="str">
        <f t="shared" si="0"/>
        <v/>
      </c>
      <c r="D39" s="3" t="str">
        <f t="shared" si="1"/>
        <v/>
      </c>
      <c r="E39" s="8" t="str">
        <f t="shared" si="8"/>
        <v/>
      </c>
      <c r="F39" s="8" t="str">
        <f t="shared" si="9"/>
        <v/>
      </c>
      <c r="G39" s="3" t="str">
        <f t="shared" si="2"/>
        <v/>
      </c>
      <c r="H39" s="3" t="str">
        <f t="shared" si="3"/>
        <v/>
      </c>
      <c r="I39" s="3" t="str">
        <f t="shared" si="4"/>
        <v/>
      </c>
      <c r="J39" s="3" t="str">
        <f t="shared" si="5"/>
        <v/>
      </c>
      <c r="K39" s="3" t="str">
        <f t="shared" si="6"/>
        <v/>
      </c>
    </row>
    <row r="40" spans="1:11" ht="15.6" thickTop="1" thickBot="1" x14ac:dyDescent="0.35">
      <c r="A40" t="str">
        <f t="shared" si="7"/>
        <v>NL039</v>
      </c>
      <c r="B40" s="4" t="str">
        <f>IFERROR(VLOOKUP($A40, DataInput!$D:$E, 2, FALSE), "")</f>
        <v/>
      </c>
      <c r="C40" s="3" t="str">
        <f t="shared" si="0"/>
        <v/>
      </c>
      <c r="D40" s="3" t="str">
        <f t="shared" si="1"/>
        <v/>
      </c>
      <c r="E40" s="8" t="str">
        <f t="shared" si="8"/>
        <v/>
      </c>
      <c r="F40" s="8" t="str">
        <f t="shared" si="9"/>
        <v/>
      </c>
      <c r="G40" s="3" t="str">
        <f t="shared" si="2"/>
        <v/>
      </c>
      <c r="H40" s="3" t="str">
        <f t="shared" si="3"/>
        <v/>
      </c>
      <c r="I40" s="3" t="str">
        <f t="shared" si="4"/>
        <v/>
      </c>
      <c r="J40" s="3" t="str">
        <f t="shared" si="5"/>
        <v/>
      </c>
      <c r="K40" s="3" t="str">
        <f t="shared" si="6"/>
        <v/>
      </c>
    </row>
    <row r="41" spans="1:11" ht="15.6" thickTop="1" thickBot="1" x14ac:dyDescent="0.35">
      <c r="A41" t="str">
        <f t="shared" si="7"/>
        <v>NL040</v>
      </c>
      <c r="B41" s="4" t="str">
        <f>IFERROR(VLOOKUP($A41, DataInput!$D:$E, 2, FALSE), "")</f>
        <v/>
      </c>
      <c r="C41" s="3" t="str">
        <f t="shared" si="0"/>
        <v/>
      </c>
      <c r="D41" s="3" t="str">
        <f t="shared" si="1"/>
        <v/>
      </c>
      <c r="E41" s="8" t="str">
        <f t="shared" si="8"/>
        <v/>
      </c>
      <c r="F41" s="8" t="str">
        <f t="shared" si="9"/>
        <v/>
      </c>
      <c r="G41" s="3" t="str">
        <f t="shared" si="2"/>
        <v/>
      </c>
      <c r="H41" s="3" t="str">
        <f t="shared" si="3"/>
        <v/>
      </c>
      <c r="I41" s="3" t="str">
        <f t="shared" si="4"/>
        <v/>
      </c>
      <c r="J41" s="3" t="str">
        <f t="shared" si="5"/>
        <v/>
      </c>
      <c r="K41" s="3" t="str">
        <f t="shared" si="6"/>
        <v/>
      </c>
    </row>
    <row r="42" spans="1:11" ht="15.6" thickTop="1" thickBot="1" x14ac:dyDescent="0.35">
      <c r="A42" t="str">
        <f t="shared" si="7"/>
        <v>NL041</v>
      </c>
      <c r="B42" s="4" t="str">
        <f>IFERROR(VLOOKUP($A42, DataInput!$D:$E, 2, FALSE), "")</f>
        <v/>
      </c>
      <c r="C42" s="3" t="str">
        <f t="shared" si="0"/>
        <v/>
      </c>
      <c r="D42" s="3" t="str">
        <f t="shared" si="1"/>
        <v/>
      </c>
      <c r="E42" s="8" t="str">
        <f t="shared" si="8"/>
        <v/>
      </c>
      <c r="F42" s="8" t="str">
        <f t="shared" si="9"/>
        <v/>
      </c>
      <c r="G42" s="3" t="str">
        <f t="shared" si="2"/>
        <v/>
      </c>
      <c r="H42" s="3" t="str">
        <f t="shared" si="3"/>
        <v/>
      </c>
      <c r="I42" s="3" t="str">
        <f t="shared" si="4"/>
        <v/>
      </c>
      <c r="J42" s="3" t="str">
        <f t="shared" si="5"/>
        <v/>
      </c>
      <c r="K42" s="3" t="str">
        <f t="shared" si="6"/>
        <v/>
      </c>
    </row>
    <row r="43" spans="1:11" ht="15.6" thickTop="1" thickBot="1" x14ac:dyDescent="0.35">
      <c r="A43" t="str">
        <f t="shared" si="7"/>
        <v>NL042</v>
      </c>
      <c r="B43" s="4" t="str">
        <f>IFERROR(VLOOKUP($A43, DataInput!$D:$E, 2, FALSE), "")</f>
        <v/>
      </c>
      <c r="C43" s="3" t="str">
        <f t="shared" si="0"/>
        <v/>
      </c>
      <c r="D43" s="3" t="str">
        <f t="shared" si="1"/>
        <v/>
      </c>
      <c r="E43" s="8" t="str">
        <f t="shared" si="8"/>
        <v/>
      </c>
      <c r="F43" s="8" t="str">
        <f t="shared" si="9"/>
        <v/>
      </c>
      <c r="G43" s="3" t="str">
        <f t="shared" si="2"/>
        <v/>
      </c>
      <c r="H43" s="3" t="str">
        <f t="shared" si="3"/>
        <v/>
      </c>
      <c r="I43" s="3" t="str">
        <f t="shared" si="4"/>
        <v/>
      </c>
      <c r="J43" s="3" t="str">
        <f t="shared" si="5"/>
        <v/>
      </c>
      <c r="K43" s="3" t="str">
        <f t="shared" si="6"/>
        <v/>
      </c>
    </row>
    <row r="44" spans="1:11" ht="15.6" thickTop="1" thickBot="1" x14ac:dyDescent="0.35">
      <c r="A44" t="str">
        <f t="shared" si="7"/>
        <v>NL043</v>
      </c>
      <c r="B44" s="4" t="str">
        <f>IFERROR(VLOOKUP($A44, DataInput!$D:$E, 2, FALSE), "")</f>
        <v/>
      </c>
      <c r="C44" s="3" t="str">
        <f t="shared" si="0"/>
        <v/>
      </c>
      <c r="D44" s="3" t="str">
        <f t="shared" si="1"/>
        <v/>
      </c>
      <c r="E44" s="8" t="str">
        <f t="shared" si="8"/>
        <v/>
      </c>
      <c r="F44" s="8" t="str">
        <f t="shared" si="9"/>
        <v/>
      </c>
      <c r="G44" s="3" t="str">
        <f t="shared" si="2"/>
        <v/>
      </c>
      <c r="H44" s="3" t="str">
        <f t="shared" si="3"/>
        <v/>
      </c>
      <c r="I44" s="3" t="str">
        <f t="shared" si="4"/>
        <v/>
      </c>
      <c r="J44" s="3" t="str">
        <f t="shared" si="5"/>
        <v/>
      </c>
      <c r="K44" s="3" t="str">
        <f t="shared" si="6"/>
        <v/>
      </c>
    </row>
    <row r="45" spans="1:11" ht="15.6" thickTop="1" thickBot="1" x14ac:dyDescent="0.35">
      <c r="A45" t="str">
        <f t="shared" si="7"/>
        <v>NL044</v>
      </c>
      <c r="B45" s="4" t="str">
        <f>IFERROR(VLOOKUP($A45, DataInput!$D:$E, 2, FALSE), "")</f>
        <v/>
      </c>
      <c r="C45" s="3" t="str">
        <f t="shared" si="0"/>
        <v/>
      </c>
      <c r="D45" s="3" t="str">
        <f t="shared" si="1"/>
        <v/>
      </c>
      <c r="E45" s="8" t="str">
        <f t="shared" si="8"/>
        <v/>
      </c>
      <c r="F45" s="8" t="str">
        <f t="shared" si="9"/>
        <v/>
      </c>
      <c r="G45" s="3" t="str">
        <f t="shared" si="2"/>
        <v/>
      </c>
      <c r="H45" s="3" t="str">
        <f t="shared" si="3"/>
        <v/>
      </c>
      <c r="I45" s="3" t="str">
        <f t="shared" si="4"/>
        <v/>
      </c>
      <c r="J45" s="3" t="str">
        <f t="shared" si="5"/>
        <v/>
      </c>
      <c r="K45" s="3" t="str">
        <f t="shared" si="6"/>
        <v/>
      </c>
    </row>
    <row r="46" spans="1:11" ht="15.6" thickTop="1" thickBot="1" x14ac:dyDescent="0.35">
      <c r="A46" t="str">
        <f t="shared" si="7"/>
        <v>NL045</v>
      </c>
      <c r="B46" s="4" t="str">
        <f>IFERROR(VLOOKUP($A46, DataInput!$D:$E, 2, FALSE), "")</f>
        <v/>
      </c>
      <c r="C46" s="3" t="str">
        <f t="shared" si="0"/>
        <v/>
      </c>
      <c r="D46" s="3" t="str">
        <f t="shared" si="1"/>
        <v/>
      </c>
      <c r="E46" s="8" t="str">
        <f t="shared" si="8"/>
        <v/>
      </c>
      <c r="F46" s="8" t="str">
        <f t="shared" si="9"/>
        <v/>
      </c>
      <c r="G46" s="3" t="str">
        <f t="shared" si="2"/>
        <v/>
      </c>
      <c r="H46" s="3" t="str">
        <f t="shared" si="3"/>
        <v/>
      </c>
      <c r="I46" s="3" t="str">
        <f t="shared" si="4"/>
        <v/>
      </c>
      <c r="J46" s="3" t="str">
        <f t="shared" si="5"/>
        <v/>
      </c>
      <c r="K46" s="3" t="str">
        <f t="shared" si="6"/>
        <v/>
      </c>
    </row>
    <row r="47" spans="1:11" ht="15.6" thickTop="1" thickBot="1" x14ac:dyDescent="0.35">
      <c r="A47" t="str">
        <f t="shared" si="7"/>
        <v>NL046</v>
      </c>
      <c r="B47" s="4" t="str">
        <f>IFERROR(VLOOKUP($A47, DataInput!$D:$E, 2, FALSE), "")</f>
        <v/>
      </c>
      <c r="C47" s="3" t="str">
        <f t="shared" si="0"/>
        <v/>
      </c>
      <c r="D47" s="3" t="str">
        <f t="shared" si="1"/>
        <v/>
      </c>
      <c r="E47" s="8" t="str">
        <f t="shared" si="8"/>
        <v/>
      </c>
      <c r="F47" s="8" t="str">
        <f t="shared" si="9"/>
        <v/>
      </c>
      <c r="G47" s="3" t="str">
        <f t="shared" si="2"/>
        <v/>
      </c>
      <c r="H47" s="3" t="str">
        <f t="shared" si="3"/>
        <v/>
      </c>
      <c r="I47" s="3" t="str">
        <f t="shared" si="4"/>
        <v/>
      </c>
      <c r="J47" s="3" t="str">
        <f t="shared" si="5"/>
        <v/>
      </c>
      <c r="K47" s="3" t="str">
        <f t="shared" si="6"/>
        <v/>
      </c>
    </row>
    <row r="48" spans="1:11" ht="15.6" thickTop="1" thickBot="1" x14ac:dyDescent="0.35">
      <c r="A48" t="str">
        <f t="shared" si="7"/>
        <v>NL047</v>
      </c>
      <c r="B48" s="4" t="str">
        <f>IFERROR(VLOOKUP($A48, DataInput!$D:$E, 2, FALSE), "")</f>
        <v/>
      </c>
      <c r="C48" s="3" t="str">
        <f t="shared" si="0"/>
        <v/>
      </c>
      <c r="D48" s="3" t="str">
        <f t="shared" si="1"/>
        <v/>
      </c>
      <c r="E48" s="8" t="str">
        <f t="shared" si="8"/>
        <v/>
      </c>
      <c r="F48" s="8" t="str">
        <f t="shared" si="9"/>
        <v/>
      </c>
      <c r="G48" s="3" t="str">
        <f t="shared" si="2"/>
        <v/>
      </c>
      <c r="H48" s="3" t="str">
        <f t="shared" si="3"/>
        <v/>
      </c>
      <c r="I48" s="3" t="str">
        <f t="shared" si="4"/>
        <v/>
      </c>
      <c r="J48" s="3" t="str">
        <f t="shared" si="5"/>
        <v/>
      </c>
      <c r="K48" s="3" t="str">
        <f t="shared" si="6"/>
        <v/>
      </c>
    </row>
    <row r="49" spans="1:11" ht="15.6" thickTop="1" thickBot="1" x14ac:dyDescent="0.35">
      <c r="A49" t="str">
        <f t="shared" si="7"/>
        <v>NL048</v>
      </c>
      <c r="B49" s="4" t="str">
        <f>IFERROR(VLOOKUP($A49, DataInput!$D:$E, 2, FALSE), "")</f>
        <v/>
      </c>
      <c r="C49" s="3" t="str">
        <f t="shared" si="0"/>
        <v/>
      </c>
      <c r="D49" s="3" t="str">
        <f t="shared" si="1"/>
        <v/>
      </c>
      <c r="E49" s="8" t="str">
        <f t="shared" si="8"/>
        <v/>
      </c>
      <c r="F49" s="8" t="str">
        <f t="shared" si="9"/>
        <v/>
      </c>
      <c r="G49" s="3" t="str">
        <f t="shared" si="2"/>
        <v/>
      </c>
      <c r="H49" s="3" t="str">
        <f t="shared" si="3"/>
        <v/>
      </c>
      <c r="I49" s="3" t="str">
        <f t="shared" si="4"/>
        <v/>
      </c>
      <c r="J49" s="3" t="str">
        <f t="shared" si="5"/>
        <v/>
      </c>
      <c r="K49" s="3" t="str">
        <f t="shared" si="6"/>
        <v/>
      </c>
    </row>
    <row r="50" spans="1:11" ht="15.6" thickTop="1" thickBot="1" x14ac:dyDescent="0.35">
      <c r="A50" t="str">
        <f t="shared" si="7"/>
        <v>NL049</v>
      </c>
      <c r="B50" s="4" t="str">
        <f>IFERROR(VLOOKUP($A50, DataInput!$D:$E, 2, FALSE), "")</f>
        <v/>
      </c>
      <c r="C50" s="3" t="str">
        <f t="shared" si="0"/>
        <v/>
      </c>
      <c r="D50" s="3" t="str">
        <f t="shared" si="1"/>
        <v/>
      </c>
      <c r="E50" s="8" t="str">
        <f t="shared" si="8"/>
        <v/>
      </c>
      <c r="F50" s="8" t="str">
        <f t="shared" si="9"/>
        <v/>
      </c>
      <c r="G50" s="3" t="str">
        <f t="shared" si="2"/>
        <v/>
      </c>
      <c r="H50" s="3" t="str">
        <f t="shared" si="3"/>
        <v/>
      </c>
      <c r="I50" s="3" t="str">
        <f t="shared" si="4"/>
        <v/>
      </c>
      <c r="J50" s="3" t="str">
        <f t="shared" si="5"/>
        <v/>
      </c>
      <c r="K50" s="3" t="str">
        <f t="shared" si="6"/>
        <v/>
      </c>
    </row>
    <row r="51" spans="1:11" ht="15.6" thickTop="1" thickBot="1" x14ac:dyDescent="0.35">
      <c r="A51" t="str">
        <f t="shared" si="7"/>
        <v>NL050</v>
      </c>
      <c r="B51" s="4" t="str">
        <f>IFERROR(VLOOKUP($A51, DataInput!$D:$E, 2, FALSE), "")</f>
        <v/>
      </c>
      <c r="C51" s="3" t="str">
        <f t="shared" si="0"/>
        <v/>
      </c>
      <c r="D51" s="3" t="str">
        <f t="shared" si="1"/>
        <v/>
      </c>
      <c r="E51" s="8" t="str">
        <f t="shared" si="8"/>
        <v/>
      </c>
      <c r="F51" s="8" t="str">
        <f t="shared" si="9"/>
        <v/>
      </c>
      <c r="G51" s="3" t="str">
        <f t="shared" si="2"/>
        <v/>
      </c>
      <c r="H51" s="3" t="str">
        <f t="shared" si="3"/>
        <v/>
      </c>
      <c r="I51" s="3" t="str">
        <f t="shared" si="4"/>
        <v/>
      </c>
      <c r="J51" s="3" t="str">
        <f t="shared" si="5"/>
        <v/>
      </c>
      <c r="K51" s="3" t="str">
        <f t="shared" si="6"/>
        <v/>
      </c>
    </row>
    <row r="52" spans="1:11" ht="15" thickTop="1" x14ac:dyDescent="0.3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0621-3CCB-4E0A-B281-4A8CFC939255}">
  <dimension ref="A1:Y52"/>
  <sheetViews>
    <sheetView workbookViewId="0">
      <selection activeCell="AB26" sqref="AB26"/>
    </sheetView>
  </sheetViews>
  <sheetFormatPr defaultRowHeight="14.4" x14ac:dyDescent="0.3"/>
  <cols>
    <col min="7" max="7" width="12.5546875" customWidth="1"/>
    <col min="15" max="15" width="12.77734375" customWidth="1"/>
    <col min="18" max="18" width="8.88671875" style="2"/>
    <col min="20" max="20" width="11.21875" customWidth="1"/>
    <col min="22" max="22" width="12.88671875" customWidth="1"/>
    <col min="23" max="23" width="11.21875" customWidth="1"/>
  </cols>
  <sheetData>
    <row r="1" spans="1:25" ht="15" thickBot="1" x14ac:dyDescent="0.35">
      <c r="A1" t="s">
        <v>87</v>
      </c>
      <c r="B1" s="4" t="str">
        <f>IFERROR(VLOOKUP($A1, DataInput!$D:$E, 2, FALSE), "")</f>
        <v>SS;LocID;Type;Fit;OpenDoor;EncounterEngine;OwnershipPath;FairPlaceMixing;ThreeVisit;Join;TimePart;RoleTier;TenureScore;FriendsBand;</v>
      </c>
      <c r="C1" s="3" t="str">
        <f>IFERROR(
  MID($B1,
    FIND("♦", SUBSTITUTE($B1, ";", "♦", 1)) + 1,
    FIND("♦", SUBSTITUTE($B1, ";", "♦", 2)) - FIND("♦", SUBSTITUTE($B1, ";", "♦", 1)) - 1
  ),
  ""
)</f>
        <v>LocID</v>
      </c>
      <c r="D1" s="3" t="str">
        <f>IFERROR(
  MID($B1,
    FIND("♦", SUBSTITUTE($B1, ";", "♦", 2)) + 1,
    FIND("♦", SUBSTITUTE($B1, ";", "♦", 3)) - FIND("♦", SUBSTITUTE($B1, ";", "♦", 2)) - 1
  ),
  ""
)</f>
        <v>Type</v>
      </c>
      <c r="E1" s="3" t="str">
        <f>IFERROR(
  MID($B1,
    FIND("♦", SUBSTITUTE($B1, ";", "♦", 3)) + 1,
    FIND("♦", SUBSTITUTE($B1, ";", "♦", 4)) - FIND("♦", SUBSTITUTE($B1, ";", "♦", 3)) - 1
  ),
  ""
)</f>
        <v>Fit</v>
      </c>
      <c r="F1" s="3" t="str">
        <f>IFERROR(
  MID($B1,
    FIND("♦", SUBSTITUTE($B1, ";", "♦", 4)) + 1,
    FIND("♦", SUBSTITUTE($B1, ";", "♦", 5)) - FIND("♦", SUBSTITUTE($B1, ";", "♦", 4)) - 1
  ),
  ""
)</f>
        <v>OpenDoor</v>
      </c>
      <c r="G1" s="3" t="str">
        <f>IFERROR(
  MID($B1,
    FIND("♦", SUBSTITUTE($B1, ";", "♦", 5)) + 1,
    FIND("♦", SUBSTITUTE($B1, ";", "♦", 6)) - FIND("♦", SUBSTITUTE($B1, ";", "♦", 5)) - 1
  ),
  ""
)</f>
        <v>EncounterEngine</v>
      </c>
      <c r="H1" s="3" t="str">
        <f>IFERROR(
  MID($B1,
    FIND("♦", SUBSTITUTE($B1, ";", "♦", 6)) + 1,
    FIND("♦", SUBSTITUTE($B1, ";", "♦", 7)) - FIND("♦", SUBSTITUTE($B1, ";", "♦", 6)) - 1
  ),
  ""
)</f>
        <v>OwnershipPath</v>
      </c>
      <c r="I1" s="3" t="str">
        <f>IFERROR(
  MID($B1,
    FIND("♦", SUBSTITUTE($B1, ";", "♦", 7)) + 1,
    FIND("♦", SUBSTITUTE($B1, ";", "♦", 8)) - FIND("♦", SUBSTITUTE($B1, ";", "♦", 7)) - 1
  ),
  ""
)</f>
        <v>FairPlaceMixing</v>
      </c>
      <c r="J1" s="3" t="str">
        <f>IFERROR(
  MID($B1,
    FIND("♦", SUBSTITUTE($B1, ";", "♦", 8)) + 1,
    FIND("♦", SUBSTITUTE($B1, ";", "♦", 9)) - FIND("♦", SUBSTITUTE($B1, ";", "♦", 8)) - 1
  ),
  ""
)</f>
        <v>ThreeVisit</v>
      </c>
      <c r="K1" s="3" t="str">
        <f>IFERROR(
  MID($B1,
    FIND("♦", SUBSTITUTE($B1, ";", "♦", 9)) + 1,
    FIND("♦", SUBSTITUTE($B1, ";", "♦", 10)) - FIND("♦", SUBSTITUTE($B1, ";", "♦", 9)) - 1
  ),
  ""
)</f>
        <v>Join</v>
      </c>
      <c r="L1" s="3" t="str">
        <f>IFERROR(
  MID($B1,
    FIND("♦", SUBSTITUTE($B1, ";", "♦", 10)) + 1,
    FIND("♦", SUBSTITUTE($B1, ";", "♦", 11)) - FIND("♦", SUBSTITUTE($B1, ";", "♦", 10)) - 1
  ),
  ""
)</f>
        <v>TimePart</v>
      </c>
      <c r="M1" s="3" t="str">
        <f>IFERROR(
  MID($B1,
    FIND("♦", SUBSTITUTE($B1, ";", "♦", 11)) + 1,
    FIND("♦", SUBSTITUTE($B1, ";", "♦", 12)) - FIND("♦", SUBSTITUTE($B1, ";", "♦", 11)) - 1
  ),
  ""
)</f>
        <v>RoleTier</v>
      </c>
      <c r="N1" s="3" t="str">
        <f>IFERROR(
  MID($B1,
    FIND("♦", SUBSTITUTE($B1, ";", "♦", 12)) + 1,
    FIND("♦", SUBSTITUTE($B1, ";", "♦", 13)) - FIND("♦", SUBSTITUTE($B1, ";", "♦", 12)) - 1
  ),
  ""
)</f>
        <v>TenureScore</v>
      </c>
      <c r="O1" s="3" t="str">
        <f>IFERROR(
  MID($B1,
    FIND("♦", SUBSTITUTE($B1, ";", "♦", 13)) + 1,
    FIND("♦", SUBSTITUTE($B1, ";", "♦", 14)) - FIND("♦", SUBSTITUTE($B1, ";", "♦", 13)) - 1
  ),
  ""
)</f>
        <v>FriendsBand</v>
      </c>
      <c r="P1" s="3" t="str">
        <f>IFERROR(
  MID($B1,
    FIND("♦", SUBSTITUTE($B1, ";", "♦", 14)) + 1,
    FIND("♦", SUBSTITUTE($B1, ";", "♦", 15)) - FIND("♦", SUBSTITUTE($B1, ";", "♦", 14)) - 1
  ),
  ""
)</f>
        <v/>
      </c>
      <c r="Q1" s="3" t="str">
        <f>IFERROR(
  MID($B1,
    FIND("♦", SUBSTITUTE($B1, ";", "♦", 15)) + 1,
    FIND("♦", SUBSTITUTE($B1, ";", "♦", 16)) - FIND("♦", SUBSTITUTE($B1, ";", "♦", 15)) - 1
  ),
  ""
)</f>
        <v/>
      </c>
      <c r="R1" s="11" t="s">
        <v>229</v>
      </c>
      <c r="S1" t="s">
        <v>130</v>
      </c>
      <c r="T1" t="s">
        <v>146</v>
      </c>
      <c r="U1" t="s">
        <v>147</v>
      </c>
      <c r="V1" t="s">
        <v>148</v>
      </c>
      <c r="W1" t="s">
        <v>145</v>
      </c>
      <c r="X1" t="s">
        <v>227</v>
      </c>
      <c r="Y1" t="s">
        <v>228</v>
      </c>
    </row>
    <row r="2" spans="1:25" ht="15.6" thickTop="1" thickBot="1" x14ac:dyDescent="0.35">
      <c r="A2" t="str">
        <f>"CO" &amp; TEXT(ROW(A2)-1, "000")</f>
        <v>CO001</v>
      </c>
      <c r="B2" s="4" t="str">
        <f>IFERROR(VLOOKUP($A2, DataInput!$D:$E, 2, FALSE), "")</f>
        <v>CO;L001;TC04;1;0;2;1;1;1;1;1;1;2;1;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L001</v>
      </c>
      <c r="D2" s="3" t="str">
        <f t="shared" ref="D2:D3" si="1">IFERROR(
  MID(B2,
    FIND("♦", SUBSTITUTE(B2, ";", "♦", 2)) + 1,
    FIND("♦", SUBSTITUTE(B2, ";", "♦", 3)) - FIND("♦", SUBSTITUTE(B2, ";", "♦", 2)) - 1
  ),
  ""
)</f>
        <v>TC04</v>
      </c>
      <c r="E2" s="8">
        <f>IFERROR(VALUE(
  MID(B2,
    FIND("♦", SUBSTITUTE(B2, ";", "♦", 3)) + 1,
    FIND("♦", SUBSTITUTE(B2, ";", "♦", 4)) - FIND("♦", SUBSTITUTE(B2, ";", "♦", 3)) - 1
  )),
  ""
)</f>
        <v>1</v>
      </c>
      <c r="F2" s="8">
        <f>IFERROR(VALUE(
  MID(B2,
    FIND("♦", SUBSTITUTE(B2, ";", "♦", 4)) + 1,
    FIND("♦", SUBSTITUTE(B2, ";", "♦", 5)) - FIND("♦", SUBSTITUTE(B2, ";", "♦", 4)) - 1
  )),
  ""
)</f>
        <v>0</v>
      </c>
      <c r="G2" s="8">
        <f>IFERROR(VALUE(
  MID(B2,
    FIND("♦", SUBSTITUTE(B2, ";", "♦", 5)) + 1,
    FIND("♦", SUBSTITUTE(B2, ";", "♦", 6)) - FIND("♦", SUBSTITUTE(B2, ";", "♦", 5)) - 1
  )),
  ""
)</f>
        <v>2</v>
      </c>
      <c r="H2" s="8">
        <f>IFERROR(VALUE(
  MID(B2,
    FIND("♦", SUBSTITUTE(B2, ";", "♦", 6)) + 1,
    FIND("♦", SUBSTITUTE(B2, ";", "♦", 7)) - FIND("♦", SUBSTITUTE(B2, ";", "♦", 6)) - 1
  )),
  ""
)</f>
        <v>1</v>
      </c>
      <c r="I2" s="8">
        <f>IFERROR(VALUE(
  MID(B2,
    FIND("♦", SUBSTITUTE(B2, ";", "♦", 7)) + 1,
    FIND("♦", SUBSTITUTE(B2, ";", "♦", 8)) - FIND("♦", SUBSTITUTE(B2, ";", "♦", 7)) - 1
  )),
  ""
)</f>
        <v>1</v>
      </c>
      <c r="J2" s="8">
        <f>IFERROR(VALUE(
  MID(B2,
    FIND("♦", SUBSTITUTE(B2, ";", "♦", 8)) + 1,
    FIND("♦", SUBSTITUTE(B2, ";", "♦", 9)) - FIND("♦", SUBSTITUTE(B2, ";", "♦", 8)) - 1
  )),
  ""
)</f>
        <v>1</v>
      </c>
      <c r="K2" s="8">
        <f>IFERROR(VALUE(
  MID(B2,
    FIND("♦", SUBSTITUTE(B2, ";", "♦", 9)) + 1,
    FIND("♦", SUBSTITUTE(B2, ";", "♦", 10)) - FIND("♦", SUBSTITUTE(B2, ";", "♦", 9)) - 1
  )),
  ""
)</f>
        <v>1</v>
      </c>
      <c r="L2" s="8">
        <f>IFERROR(VALUE(
  MID($B2,
    FIND("♦", SUBSTITUTE($B2, ";", "♦", 10)) + 1,
    FIND("♦", SUBSTITUTE($B2, ";", "♦", 11)) - FIND("♦", SUBSTITUTE($B2, ";", "♦", 10)) - 1
  )),
  ""
)</f>
        <v>1</v>
      </c>
      <c r="M2" s="8">
        <f>IFERROR(VALUE(
  MID($B2,
    FIND("♦", SUBSTITUTE($B2, ";", "♦", 11)) + 1,
    FIND("♦", SUBSTITUTE($B2, ";", "♦", 12)) - FIND("♦", SUBSTITUTE($B2, ";", "♦", 11)) - 1
  )),
  ""
)</f>
        <v>1</v>
      </c>
      <c r="N2" s="8">
        <f>IFERROR(VALUE(
  MID($B2,
    FIND("♦", SUBSTITUTE($B2, ";", "♦", 12)) + 1,
    FIND("♦", SUBSTITUTE($B2, ";", "♦", 13)) - FIND("♦", SUBSTITUTE($B2, ";", "♦", 12)) - 1
  )),
  ""
)</f>
        <v>2</v>
      </c>
      <c r="O2" s="8">
        <f>IFERROR(VALUE(
  MID($B2,
    FIND("♦", SUBSTITUTE($B2, ";", "♦", 13)) + 1,
    FIND("♦", SUBSTITUTE($B2, ";", "♦", 14)) - FIND("♦", SUBSTITUTE($B2, ";", "♦", 13)) - 1
  )),
  ""
)</f>
        <v>1</v>
      </c>
      <c r="P2" s="3" t="str">
        <f t="shared" ref="P2:P51" si="2">IFERROR(
  MID($B2,
    FIND("♦", SUBSTITUTE($B2, ";", "♦", 14)) + 1,
    FIND("♦", SUBSTITUTE($B2, ";", "♦", 15)) - FIND("♦", SUBSTITUTE($B2, ";", "♦", 14)) - 1
  ),
  ""
)</f>
        <v/>
      </c>
      <c r="Q2" s="3" t="str">
        <f t="shared" ref="Q2:Q51" si="3">IFERROR(
  MID($B2,
    FIND("♦", SUBSTITUTE($B2, ";", "♦", 15)) + 1,
    FIND("♦", SUBSTITUTE($B2, ";", "♦", 16)) - FIND("♦", SUBSTITUTE($B2, ";", "♦", 15)) - 1
  ),
  ""
)</f>
        <v/>
      </c>
      <c r="R2" s="2" t="str">
        <f>IF(E2&lt;&gt;"",VLOOKUP($D2,LU_CO!$A$23:$D$33,Lang,FALSE),"")</f>
        <v>Pub</v>
      </c>
      <c r="S2" s="9">
        <f>IF(E2&lt;&gt;"",E2+F2+G2+H2+I2+J2+K2+L2+M2+N2+O2,"")</f>
        <v>12</v>
      </c>
      <c r="T2" s="9">
        <f>IF(S2&lt;&gt;"",(E2/2+F2+G2+I2)/3.5,"")</f>
        <v>1</v>
      </c>
      <c r="U2" s="9">
        <f>IF(S2&lt;&gt;"",(J2+K2+L2)/3,"")</f>
        <v>1</v>
      </c>
      <c r="V2" s="9">
        <f>IF(S2&lt;&gt;"",(H2+M2+N2/2)/2.5,"")</f>
        <v>1.2</v>
      </c>
      <c r="W2" s="9">
        <f>IF(S2&lt;&gt;"",(E2/2+O2+N2/2)/2.5,"")</f>
        <v>1</v>
      </c>
      <c r="X2" s="9">
        <f>IF(S2&lt;&gt;"",(T2+W2)/2,"")</f>
        <v>1</v>
      </c>
      <c r="Y2" s="9">
        <f>IF(S2&lt;&gt;"",(U2+V2)/2,"")</f>
        <v>1.1000000000000001</v>
      </c>
    </row>
    <row r="3" spans="1:25" ht="15.6" thickTop="1" thickBot="1" x14ac:dyDescent="0.35">
      <c r="A3" t="str">
        <f t="shared" ref="A3:A51" si="4">"CO" &amp; TEXT(ROW(A3)-1, "000")</f>
        <v>CO002</v>
      </c>
      <c r="B3" s="4" t="str">
        <f>IFERROR(VLOOKUP($A3, DataInput!$D:$E, 2, FALSE), "")</f>
        <v>CO;L002;TC02;2;1;1;2;2;3;2;2;2;1;0;</v>
      </c>
      <c r="C3" s="3" t="str">
        <f t="shared" si="0"/>
        <v>L002</v>
      </c>
      <c r="D3" s="3" t="str">
        <f t="shared" si="1"/>
        <v>TC02</v>
      </c>
      <c r="E3" s="8">
        <f t="shared" ref="E3:E51" si="5">IFERROR(VALUE(
  MID(B3,
    FIND("♦", SUBSTITUTE(B3, ";", "♦", 3)) + 1,
    FIND("♦", SUBSTITUTE(B3, ";", "♦", 4)) - FIND("♦", SUBSTITUTE(B3, ";", "♦", 3)) - 1
  )),
  ""
)</f>
        <v>2</v>
      </c>
      <c r="F3" s="8">
        <f t="shared" ref="F3:F51" si="6">IFERROR(VALUE(
  MID(B3,
    FIND("♦", SUBSTITUTE(B3, ";", "♦", 4)) + 1,
    FIND("♦", SUBSTITUTE(B3, ";", "♦", 5)) - FIND("♦", SUBSTITUTE(B3, ";", "♦", 4)) - 1
  )),
  ""
)</f>
        <v>1</v>
      </c>
      <c r="G3" s="8">
        <f t="shared" ref="G3:G51" si="7">IFERROR(VALUE(
  MID(B3,
    FIND("♦", SUBSTITUTE(B3, ";", "♦", 5)) + 1,
    FIND("♦", SUBSTITUTE(B3, ";", "♦", 6)) - FIND("♦", SUBSTITUTE(B3, ";", "♦", 5)) - 1
  )),
  ""
)</f>
        <v>1</v>
      </c>
      <c r="H3" s="8">
        <f t="shared" ref="H3:H51" si="8">IFERROR(VALUE(
  MID(B3,
    FIND("♦", SUBSTITUTE(B3, ";", "♦", 6)) + 1,
    FIND("♦", SUBSTITUTE(B3, ";", "♦", 7)) - FIND("♦", SUBSTITUTE(B3, ";", "♦", 6)) - 1
  )),
  ""
)</f>
        <v>2</v>
      </c>
      <c r="I3" s="8">
        <f t="shared" ref="I3:I51" si="9">IFERROR(VALUE(
  MID(B3,
    FIND("♦", SUBSTITUTE(B3, ";", "♦", 7)) + 1,
    FIND("♦", SUBSTITUTE(B3, ";", "♦", 8)) - FIND("♦", SUBSTITUTE(B3, ";", "♦", 7)) - 1
  )),
  ""
)</f>
        <v>2</v>
      </c>
      <c r="J3" s="8">
        <f t="shared" ref="J3:J51" si="10">IFERROR(VALUE(
  MID(B3,
    FIND("♦", SUBSTITUTE(B3, ";", "♦", 8)) + 1,
    FIND("♦", SUBSTITUTE(B3, ";", "♦", 9)) - FIND("♦", SUBSTITUTE(B3, ";", "♦", 8)) - 1
  )),
  ""
)</f>
        <v>3</v>
      </c>
      <c r="K3" s="8">
        <f t="shared" ref="K3:K51" si="11">IFERROR(VALUE(
  MID(B3,
    FIND("♦", SUBSTITUTE(B3, ";", "♦", 9)) + 1,
    FIND("♦", SUBSTITUTE(B3, ";", "♦", 10)) - FIND("♦", SUBSTITUTE(B3, ";", "♦", 9)) - 1
  )),
  ""
)</f>
        <v>2</v>
      </c>
      <c r="L3" s="8">
        <f t="shared" ref="L3:L51" si="12">IFERROR(VALUE(
  MID($B3,
    FIND("♦", SUBSTITUTE($B3, ";", "♦", 10)) + 1,
    FIND("♦", SUBSTITUTE($B3, ";", "♦", 11)) - FIND("♦", SUBSTITUTE($B3, ";", "♦", 10)) - 1
  )),
  ""
)</f>
        <v>2</v>
      </c>
      <c r="M3" s="8">
        <f t="shared" ref="M3:M51" si="13">IFERROR(VALUE(
  MID($B3,
    FIND("♦", SUBSTITUTE($B3, ";", "♦", 11)) + 1,
    FIND("♦", SUBSTITUTE($B3, ";", "♦", 12)) - FIND("♦", SUBSTITUTE($B3, ";", "♦", 11)) - 1
  )),
  ""
)</f>
        <v>2</v>
      </c>
      <c r="N3" s="8">
        <f t="shared" ref="N3:N51" si="14">IFERROR(VALUE(
  MID($B3,
    FIND("♦", SUBSTITUTE($B3, ";", "♦", 12)) + 1,
    FIND("♦", SUBSTITUTE($B3, ";", "♦", 13)) - FIND("♦", SUBSTITUTE($B3, ";", "♦", 12)) - 1
  )),
  ""
)</f>
        <v>1</v>
      </c>
      <c r="O3" s="8">
        <f t="shared" ref="O3:O51" si="15">IFERROR(VALUE(
  MID($B3,
    FIND("♦", SUBSTITUTE($B3, ";", "♦", 13)) + 1,
    FIND("♦", SUBSTITUTE($B3, ";", "♦", 14)) - FIND("♦", SUBSTITUTE($B3, ";", "♦", 13)) - 1
  )),
  ""
)</f>
        <v>0</v>
      </c>
      <c r="P3" s="3" t="str">
        <f t="shared" si="2"/>
        <v/>
      </c>
      <c r="Q3" s="3" t="str">
        <f t="shared" si="3"/>
        <v/>
      </c>
      <c r="R3" s="2" t="str">
        <f>IF(E3&lt;&gt;"",VLOOKUP($D3,LU_CO!$A$23:$D$33,Lang,FALSE),"")</f>
        <v>Sportsclub</v>
      </c>
      <c r="S3" s="9">
        <f t="shared" ref="S3:S51" si="16">IF(E3&lt;&gt;"",E3+F3+G3+H3+I3+J3+K3+L3+M3+N3+O3,"")</f>
        <v>18</v>
      </c>
      <c r="T3" s="9">
        <f t="shared" ref="T3:T51" si="17">IF(S3&lt;&gt;"",(E3/2+F3+G3+I3)/3.5,"")</f>
        <v>1.4285714285714286</v>
      </c>
      <c r="U3" s="9">
        <f t="shared" ref="U3:U51" si="18">IF(S3&lt;&gt;"",(J3+K3+L3)/3,"")</f>
        <v>2.3333333333333335</v>
      </c>
      <c r="V3" s="9">
        <f t="shared" ref="V3:V51" si="19">IF(S3&lt;&gt;"",(H3+M3+N3/2)/2.5,"")</f>
        <v>1.8</v>
      </c>
      <c r="W3" s="9">
        <f t="shared" ref="W3:W51" si="20">IF(S3&lt;&gt;"",(E3/2+O3+N3/2)/2.5,"")</f>
        <v>0.6</v>
      </c>
      <c r="X3" s="9">
        <f t="shared" ref="X3:X51" si="21">IF(S3&lt;&gt;"",(T3+W3)/2,"")</f>
        <v>1.0142857142857142</v>
      </c>
      <c r="Y3" s="9">
        <f t="shared" ref="Y3:Y51" si="22">IF(S3&lt;&gt;"",(U3+V3)/2,"")</f>
        <v>2.0666666666666669</v>
      </c>
    </row>
    <row r="4" spans="1:25" ht="15.6" thickTop="1" thickBot="1" x14ac:dyDescent="0.35">
      <c r="A4" t="str">
        <f t="shared" si="4"/>
        <v>CO003</v>
      </c>
      <c r="B4" s="4" t="str">
        <f>IFERROR(VLOOKUP($A4, DataInput!$D:$E, 2, FALSE), "")</f>
        <v/>
      </c>
      <c r="C4" s="3" t="str">
        <f t="shared" ref="C4" si="23">IFERROR(
  MID($B4,
    FIND("♦", SUBSTITUTE($B4, ";", "♦", 1)) + 1,
    FIND("♦", SUBSTITUTE($B4, ";", "♦", 2)) - FIND("♦", SUBSTITUTE($B4, ";", "♦", 1)) - 1
  ),
  ""
)</f>
        <v/>
      </c>
      <c r="D4" s="3" t="str">
        <f t="shared" ref="D4" si="24">IFERROR(
  MID($B4,
    FIND("♦", SUBSTITUTE($B4, ";", "♦", 2)) + 1,
    FIND("♦", SUBSTITUTE($B4, ";", "♦", 3)) - FIND("♦", SUBSTITUTE($B4, ";", "♦", 2)) - 1
  ),
  ""
)</f>
        <v/>
      </c>
      <c r="E4" s="8" t="str">
        <f t="shared" si="5"/>
        <v/>
      </c>
      <c r="F4" s="8" t="str">
        <f t="shared" si="6"/>
        <v/>
      </c>
      <c r="G4" s="8" t="str">
        <f t="shared" si="7"/>
        <v/>
      </c>
      <c r="H4" s="8" t="str">
        <f t="shared" si="8"/>
        <v/>
      </c>
      <c r="I4" s="8" t="str">
        <f t="shared" si="9"/>
        <v/>
      </c>
      <c r="J4" s="8" t="str">
        <f t="shared" si="10"/>
        <v/>
      </c>
      <c r="K4" s="8" t="str">
        <f t="shared" si="11"/>
        <v/>
      </c>
      <c r="L4" s="8" t="str">
        <f t="shared" si="12"/>
        <v/>
      </c>
      <c r="M4" s="8" t="str">
        <f t="shared" si="13"/>
        <v/>
      </c>
      <c r="N4" s="8" t="str">
        <f t="shared" si="14"/>
        <v/>
      </c>
      <c r="O4" s="8" t="str">
        <f t="shared" si="15"/>
        <v/>
      </c>
      <c r="P4" s="3" t="str">
        <f t="shared" si="2"/>
        <v/>
      </c>
      <c r="Q4" s="3" t="str">
        <f t="shared" si="3"/>
        <v/>
      </c>
      <c r="R4" s="2" t="str">
        <f>IF(E4&lt;&gt;"",VLOOKUP($D4,LU_CO!$A$23:$D$33,Lang,FALSE),"")</f>
        <v/>
      </c>
      <c r="S4" s="9" t="str">
        <f t="shared" si="16"/>
        <v/>
      </c>
      <c r="T4" s="9" t="str">
        <f t="shared" si="17"/>
        <v/>
      </c>
      <c r="U4" s="9" t="str">
        <f t="shared" si="18"/>
        <v/>
      </c>
      <c r="V4" s="9" t="str">
        <f t="shared" si="19"/>
        <v/>
      </c>
      <c r="W4" s="9" t="str">
        <f t="shared" si="20"/>
        <v/>
      </c>
      <c r="X4" s="9" t="str">
        <f t="shared" si="21"/>
        <v/>
      </c>
      <c r="Y4" s="9" t="str">
        <f t="shared" si="22"/>
        <v/>
      </c>
    </row>
    <row r="5" spans="1:25" ht="15.6" thickTop="1" thickBot="1" x14ac:dyDescent="0.35">
      <c r="A5" t="str">
        <f t="shared" si="4"/>
        <v>CO004</v>
      </c>
      <c r="B5" s="4" t="str">
        <f>IFERROR(VLOOKUP($A5, DataInput!$D:$E, 2, FALSE), "")</f>
        <v/>
      </c>
      <c r="C5" s="3" t="str">
        <f t="shared" si="0"/>
        <v/>
      </c>
      <c r="D5" s="3" t="str">
        <f t="shared" ref="D5:D6" si="25">IFERROR(
  MID(B5,
    FIND("♦", SUBSTITUTE(B5, ";", "♦", 2)) + 1,
    FIND("♦", SUBSTITUTE(B5, ";", "♦", 3)) - FIND("♦", SUBSTITUTE(B5, ";", "♦", 2)) - 1
  ),
  ""
)</f>
        <v/>
      </c>
      <c r="E5" s="8" t="str">
        <f t="shared" si="5"/>
        <v/>
      </c>
      <c r="F5" s="8" t="str">
        <f t="shared" si="6"/>
        <v/>
      </c>
      <c r="G5" s="8" t="str">
        <f t="shared" si="7"/>
        <v/>
      </c>
      <c r="H5" s="8" t="str">
        <f t="shared" si="8"/>
        <v/>
      </c>
      <c r="I5" s="8" t="str">
        <f t="shared" si="9"/>
        <v/>
      </c>
      <c r="J5" s="8" t="str">
        <f t="shared" si="10"/>
        <v/>
      </c>
      <c r="K5" s="8" t="str">
        <f t="shared" si="11"/>
        <v/>
      </c>
      <c r="L5" s="8" t="str">
        <f t="shared" si="12"/>
        <v/>
      </c>
      <c r="M5" s="8" t="str">
        <f t="shared" si="13"/>
        <v/>
      </c>
      <c r="N5" s="8" t="str">
        <f t="shared" si="14"/>
        <v/>
      </c>
      <c r="O5" s="8" t="str">
        <f t="shared" si="15"/>
        <v/>
      </c>
      <c r="P5" s="3" t="str">
        <f t="shared" si="2"/>
        <v/>
      </c>
      <c r="Q5" s="3" t="str">
        <f t="shared" si="3"/>
        <v/>
      </c>
      <c r="R5" s="2" t="str">
        <f>IF(E5&lt;&gt;"",VLOOKUP($D5,LU_CO!$A$23:$D$33,Lang,FALSE),"")</f>
        <v/>
      </c>
      <c r="S5" s="9" t="str">
        <f t="shared" si="16"/>
        <v/>
      </c>
      <c r="T5" s="9" t="str">
        <f t="shared" si="17"/>
        <v/>
      </c>
      <c r="U5" s="9" t="str">
        <f t="shared" si="18"/>
        <v/>
      </c>
      <c r="V5" s="9" t="str">
        <f t="shared" si="19"/>
        <v/>
      </c>
      <c r="W5" s="9" t="str">
        <f t="shared" si="20"/>
        <v/>
      </c>
      <c r="X5" s="9" t="str">
        <f t="shared" si="21"/>
        <v/>
      </c>
      <c r="Y5" s="9" t="str">
        <f t="shared" si="22"/>
        <v/>
      </c>
    </row>
    <row r="6" spans="1:25" ht="15.6" thickTop="1" thickBot="1" x14ac:dyDescent="0.35">
      <c r="A6" t="str">
        <f t="shared" si="4"/>
        <v>CO005</v>
      </c>
      <c r="B6" s="4" t="str">
        <f>IFERROR(VLOOKUP($A6, DataInput!$D:$E, 2, FALSE), "")</f>
        <v/>
      </c>
      <c r="C6" s="3" t="str">
        <f t="shared" si="0"/>
        <v/>
      </c>
      <c r="D6" s="3" t="str">
        <f t="shared" si="25"/>
        <v/>
      </c>
      <c r="E6" s="8" t="str">
        <f t="shared" si="5"/>
        <v/>
      </c>
      <c r="F6" s="8" t="str">
        <f t="shared" si="6"/>
        <v/>
      </c>
      <c r="G6" s="8" t="str">
        <f t="shared" si="7"/>
        <v/>
      </c>
      <c r="H6" s="8" t="str">
        <f t="shared" si="8"/>
        <v/>
      </c>
      <c r="I6" s="8" t="str">
        <f t="shared" si="9"/>
        <v/>
      </c>
      <c r="J6" s="8" t="str">
        <f t="shared" si="10"/>
        <v/>
      </c>
      <c r="K6" s="8" t="str">
        <f t="shared" si="11"/>
        <v/>
      </c>
      <c r="L6" s="8" t="str">
        <f t="shared" si="12"/>
        <v/>
      </c>
      <c r="M6" s="8" t="str">
        <f t="shared" si="13"/>
        <v/>
      </c>
      <c r="N6" s="8" t="str">
        <f t="shared" si="14"/>
        <v/>
      </c>
      <c r="O6" s="8" t="str">
        <f t="shared" si="15"/>
        <v/>
      </c>
      <c r="P6" s="3" t="str">
        <f t="shared" si="2"/>
        <v/>
      </c>
      <c r="Q6" s="3" t="str">
        <f t="shared" si="3"/>
        <v/>
      </c>
      <c r="R6" s="2" t="str">
        <f>IF(E6&lt;&gt;"",VLOOKUP($D6,LU_CO!$A$23:$D$33,Lang,FALSE),"")</f>
        <v/>
      </c>
      <c r="S6" s="9" t="str">
        <f t="shared" si="16"/>
        <v/>
      </c>
      <c r="T6" s="9" t="str">
        <f t="shared" si="17"/>
        <v/>
      </c>
      <c r="U6" s="9" t="str">
        <f t="shared" si="18"/>
        <v/>
      </c>
      <c r="V6" s="9" t="str">
        <f t="shared" si="19"/>
        <v/>
      </c>
      <c r="W6" s="9" t="str">
        <f t="shared" si="20"/>
        <v/>
      </c>
      <c r="X6" s="9" t="str">
        <f t="shared" si="21"/>
        <v/>
      </c>
      <c r="Y6" s="9" t="str">
        <f t="shared" si="22"/>
        <v/>
      </c>
    </row>
    <row r="7" spans="1:25" ht="15.6" thickTop="1" thickBot="1" x14ac:dyDescent="0.35">
      <c r="A7" t="str">
        <f t="shared" si="4"/>
        <v>CO006</v>
      </c>
      <c r="B7" s="4" t="str">
        <f>IFERROR(VLOOKUP($A7, DataInput!$D:$E, 2, FALSE), "")</f>
        <v/>
      </c>
      <c r="C7" s="3" t="str">
        <f t="shared" ref="C7" si="26">IFERROR(
  MID($B7,
    FIND("♦", SUBSTITUTE($B7, ";", "♦", 1)) + 1,
    FIND("♦", SUBSTITUTE($B7, ";", "♦", 2)) - FIND("♦", SUBSTITUTE($B7, ";", "♦", 1)) - 1
  ),
  ""
)</f>
        <v/>
      </c>
      <c r="D7" s="3" t="str">
        <f t="shared" ref="D7" si="27">IFERROR(
  MID($B7,
    FIND("♦", SUBSTITUTE($B7, ";", "♦", 2)) + 1,
    FIND("♦", SUBSTITUTE($B7, ";", "♦", 3)) - FIND("♦", SUBSTITUTE($B7, ";", "♦", 2)) - 1
  ),
  ""
)</f>
        <v/>
      </c>
      <c r="E7" s="8" t="str">
        <f t="shared" si="5"/>
        <v/>
      </c>
      <c r="F7" s="8" t="str">
        <f t="shared" si="6"/>
        <v/>
      </c>
      <c r="G7" s="8" t="str">
        <f t="shared" si="7"/>
        <v/>
      </c>
      <c r="H7" s="8" t="str">
        <f t="shared" si="8"/>
        <v/>
      </c>
      <c r="I7" s="8" t="str">
        <f t="shared" si="9"/>
        <v/>
      </c>
      <c r="J7" s="8" t="str">
        <f t="shared" si="10"/>
        <v/>
      </c>
      <c r="K7" s="8" t="str">
        <f t="shared" si="11"/>
        <v/>
      </c>
      <c r="L7" s="8" t="str">
        <f t="shared" si="12"/>
        <v/>
      </c>
      <c r="M7" s="8" t="str">
        <f t="shared" si="13"/>
        <v/>
      </c>
      <c r="N7" s="8" t="str">
        <f t="shared" si="14"/>
        <v/>
      </c>
      <c r="O7" s="8" t="str">
        <f t="shared" si="15"/>
        <v/>
      </c>
      <c r="P7" s="3" t="str">
        <f t="shared" si="2"/>
        <v/>
      </c>
      <c r="Q7" s="3" t="str">
        <f t="shared" si="3"/>
        <v/>
      </c>
      <c r="R7" s="2" t="str">
        <f>IF(E7&lt;&gt;"",VLOOKUP($D7,LU_CO!$A$23:$D$33,Lang,FALSE),"")</f>
        <v/>
      </c>
      <c r="S7" s="9" t="str">
        <f t="shared" si="16"/>
        <v/>
      </c>
      <c r="T7" s="9" t="str">
        <f t="shared" si="17"/>
        <v/>
      </c>
      <c r="U7" s="9" t="str">
        <f t="shared" si="18"/>
        <v/>
      </c>
      <c r="V7" s="9" t="str">
        <f t="shared" si="19"/>
        <v/>
      </c>
      <c r="W7" s="9" t="str">
        <f t="shared" si="20"/>
        <v/>
      </c>
      <c r="X7" s="9" t="str">
        <f t="shared" si="21"/>
        <v/>
      </c>
      <c r="Y7" s="9" t="str">
        <f t="shared" si="22"/>
        <v/>
      </c>
    </row>
    <row r="8" spans="1:25" ht="15.6" thickTop="1" thickBot="1" x14ac:dyDescent="0.35">
      <c r="A8" t="str">
        <f t="shared" si="4"/>
        <v>CO007</v>
      </c>
      <c r="B8" s="4" t="str">
        <f>IFERROR(VLOOKUP($A8, DataInput!$D:$E, 2, FALSE), "")</f>
        <v/>
      </c>
      <c r="C8" s="3" t="str">
        <f t="shared" si="0"/>
        <v/>
      </c>
      <c r="D8" s="3" t="str">
        <f t="shared" ref="D8:D9" si="28">IFERROR(
  MID(B8,
    FIND("♦", SUBSTITUTE(B8, ";", "♦", 2)) + 1,
    FIND("♦", SUBSTITUTE(B8, ";", "♦", 3)) - FIND("♦", SUBSTITUTE(B8, ";", "♦", 2)) - 1
  ),
  ""
)</f>
        <v/>
      </c>
      <c r="E8" s="8" t="str">
        <f t="shared" si="5"/>
        <v/>
      </c>
      <c r="F8" s="8" t="str">
        <f t="shared" si="6"/>
        <v/>
      </c>
      <c r="G8" s="8" t="str">
        <f t="shared" si="7"/>
        <v/>
      </c>
      <c r="H8" s="8" t="str">
        <f t="shared" si="8"/>
        <v/>
      </c>
      <c r="I8" s="8" t="str">
        <f t="shared" si="9"/>
        <v/>
      </c>
      <c r="J8" s="8" t="str">
        <f t="shared" si="10"/>
        <v/>
      </c>
      <c r="K8" s="8" t="str">
        <f t="shared" si="11"/>
        <v/>
      </c>
      <c r="L8" s="8" t="str">
        <f t="shared" si="12"/>
        <v/>
      </c>
      <c r="M8" s="8" t="str">
        <f t="shared" si="13"/>
        <v/>
      </c>
      <c r="N8" s="8" t="str">
        <f t="shared" si="14"/>
        <v/>
      </c>
      <c r="O8" s="8" t="str">
        <f t="shared" si="15"/>
        <v/>
      </c>
      <c r="P8" s="3" t="str">
        <f t="shared" si="2"/>
        <v/>
      </c>
      <c r="Q8" s="3" t="str">
        <f t="shared" si="3"/>
        <v/>
      </c>
      <c r="R8" s="2" t="str">
        <f>IF(E8&lt;&gt;"",VLOOKUP($D8,LU_CO!$A$23:$D$33,Lang,FALSE),"")</f>
        <v/>
      </c>
      <c r="S8" s="9" t="str">
        <f t="shared" si="16"/>
        <v/>
      </c>
      <c r="T8" s="9" t="str">
        <f t="shared" si="17"/>
        <v/>
      </c>
      <c r="U8" s="9" t="str">
        <f t="shared" si="18"/>
        <v/>
      </c>
      <c r="V8" s="9" t="str">
        <f t="shared" si="19"/>
        <v/>
      </c>
      <c r="W8" s="9" t="str">
        <f t="shared" si="20"/>
        <v/>
      </c>
      <c r="X8" s="9" t="str">
        <f t="shared" si="21"/>
        <v/>
      </c>
      <c r="Y8" s="9" t="str">
        <f t="shared" si="22"/>
        <v/>
      </c>
    </row>
    <row r="9" spans="1:25" ht="15.6" thickTop="1" thickBot="1" x14ac:dyDescent="0.35">
      <c r="A9" t="str">
        <f t="shared" si="4"/>
        <v>CO008</v>
      </c>
      <c r="B9" s="4" t="str">
        <f>IFERROR(VLOOKUP($A9, DataInput!$D:$E, 2, FALSE), "")</f>
        <v/>
      </c>
      <c r="C9" s="3" t="str">
        <f t="shared" si="0"/>
        <v/>
      </c>
      <c r="D9" s="3" t="str">
        <f t="shared" si="28"/>
        <v/>
      </c>
      <c r="E9" s="8" t="str">
        <f t="shared" si="5"/>
        <v/>
      </c>
      <c r="F9" s="8" t="str">
        <f t="shared" si="6"/>
        <v/>
      </c>
      <c r="G9" s="8" t="str">
        <f t="shared" si="7"/>
        <v/>
      </c>
      <c r="H9" s="8" t="str">
        <f t="shared" si="8"/>
        <v/>
      </c>
      <c r="I9" s="8" t="str">
        <f t="shared" si="9"/>
        <v/>
      </c>
      <c r="J9" s="8" t="str">
        <f t="shared" si="10"/>
        <v/>
      </c>
      <c r="K9" s="8" t="str">
        <f t="shared" si="11"/>
        <v/>
      </c>
      <c r="L9" s="8" t="str">
        <f t="shared" si="12"/>
        <v/>
      </c>
      <c r="M9" s="8" t="str">
        <f t="shared" si="13"/>
        <v/>
      </c>
      <c r="N9" s="8" t="str">
        <f t="shared" si="14"/>
        <v/>
      </c>
      <c r="O9" s="8" t="str">
        <f t="shared" si="15"/>
        <v/>
      </c>
      <c r="P9" s="3" t="str">
        <f t="shared" si="2"/>
        <v/>
      </c>
      <c r="Q9" s="3" t="str">
        <f t="shared" si="3"/>
        <v/>
      </c>
      <c r="R9" s="2" t="str">
        <f>IF(E9&lt;&gt;"",VLOOKUP($D9,LU_CO!$A$23:$D$33,Lang,FALSE),"")</f>
        <v/>
      </c>
      <c r="S9" s="9" t="str">
        <f t="shared" si="16"/>
        <v/>
      </c>
      <c r="T9" s="9" t="str">
        <f t="shared" si="17"/>
        <v/>
      </c>
      <c r="U9" s="9" t="str">
        <f t="shared" si="18"/>
        <v/>
      </c>
      <c r="V9" s="9" t="str">
        <f t="shared" si="19"/>
        <v/>
      </c>
      <c r="W9" s="9" t="str">
        <f t="shared" si="20"/>
        <v/>
      </c>
      <c r="X9" s="9" t="str">
        <f t="shared" si="21"/>
        <v/>
      </c>
      <c r="Y9" s="9" t="str">
        <f t="shared" si="22"/>
        <v/>
      </c>
    </row>
    <row r="10" spans="1:25" ht="15.6" thickTop="1" thickBot="1" x14ac:dyDescent="0.35">
      <c r="A10" t="str">
        <f t="shared" si="4"/>
        <v>CO009</v>
      </c>
      <c r="B10" s="4" t="str">
        <f>IFERROR(VLOOKUP($A10, DataInput!$D:$E, 2, FALSE), "")</f>
        <v/>
      </c>
      <c r="C10" s="3" t="str">
        <f t="shared" ref="C10" si="29">IFERROR(
  MID($B10,
    FIND("♦", SUBSTITUTE($B10, ";", "♦", 1)) + 1,
    FIND("♦", SUBSTITUTE($B10, ";", "♦", 2)) - FIND("♦", SUBSTITUTE($B10, ";", "♦", 1)) - 1
  ),
  ""
)</f>
        <v/>
      </c>
      <c r="D10" s="3" t="str">
        <f t="shared" ref="D10" si="30">IFERROR(
  MID($B10,
    FIND("♦", SUBSTITUTE($B10, ";", "♦", 2)) + 1,
    FIND("♦", SUBSTITUTE($B10, ";", "♦", 3)) - FIND("♦", SUBSTITUTE($B10, ";", "♦", 2)) - 1
  ),
  ""
)</f>
        <v/>
      </c>
      <c r="E10" s="8" t="str">
        <f t="shared" si="5"/>
        <v/>
      </c>
      <c r="F10" s="8" t="str">
        <f t="shared" si="6"/>
        <v/>
      </c>
      <c r="G10" s="8" t="str">
        <f t="shared" si="7"/>
        <v/>
      </c>
      <c r="H10" s="8" t="str">
        <f t="shared" si="8"/>
        <v/>
      </c>
      <c r="I10" s="8" t="str">
        <f t="shared" si="9"/>
        <v/>
      </c>
      <c r="J10" s="8" t="str">
        <f t="shared" si="10"/>
        <v/>
      </c>
      <c r="K10" s="8" t="str">
        <f t="shared" si="11"/>
        <v/>
      </c>
      <c r="L10" s="8" t="str">
        <f t="shared" si="12"/>
        <v/>
      </c>
      <c r="M10" s="8" t="str">
        <f t="shared" si="13"/>
        <v/>
      </c>
      <c r="N10" s="8" t="str">
        <f t="shared" si="14"/>
        <v/>
      </c>
      <c r="O10" s="8" t="str">
        <f t="shared" si="15"/>
        <v/>
      </c>
      <c r="P10" s="3" t="str">
        <f t="shared" si="2"/>
        <v/>
      </c>
      <c r="Q10" s="3" t="str">
        <f t="shared" si="3"/>
        <v/>
      </c>
      <c r="R10" s="2" t="str">
        <f>IF(E10&lt;&gt;"",VLOOKUP($D10,LU_CO!$A$23:$D$33,Lang,FALSE),"")</f>
        <v/>
      </c>
      <c r="S10" s="9" t="str">
        <f t="shared" si="16"/>
        <v/>
      </c>
      <c r="T10" s="9" t="str">
        <f t="shared" si="17"/>
        <v/>
      </c>
      <c r="U10" s="9" t="str">
        <f t="shared" si="18"/>
        <v/>
      </c>
      <c r="V10" s="9" t="str">
        <f t="shared" si="19"/>
        <v/>
      </c>
      <c r="W10" s="9" t="str">
        <f t="shared" si="20"/>
        <v/>
      </c>
      <c r="X10" s="9" t="str">
        <f t="shared" si="21"/>
        <v/>
      </c>
      <c r="Y10" s="9" t="str">
        <f t="shared" si="22"/>
        <v/>
      </c>
    </row>
    <row r="11" spans="1:25" ht="15.6" thickTop="1" thickBot="1" x14ac:dyDescent="0.35">
      <c r="A11" t="str">
        <f t="shared" si="4"/>
        <v>CO010</v>
      </c>
      <c r="B11" s="4" t="str">
        <f>IFERROR(VLOOKUP($A11, DataInput!$D:$E, 2, FALSE), "")</f>
        <v/>
      </c>
      <c r="C11" s="3" t="str">
        <f t="shared" si="0"/>
        <v/>
      </c>
      <c r="D11" s="3" t="str">
        <f t="shared" ref="D11:D12" si="31">IFERROR(
  MID(B11,
    FIND("♦", SUBSTITUTE(B11, ";", "♦", 2)) + 1,
    FIND("♦", SUBSTITUTE(B11, ";", "♦", 3)) - FIND("♦", SUBSTITUTE(B11, ";", "♦", 2)) - 1
  ),
  ""
)</f>
        <v/>
      </c>
      <c r="E11" s="8" t="str">
        <f t="shared" si="5"/>
        <v/>
      </c>
      <c r="F11" s="8" t="str">
        <f t="shared" si="6"/>
        <v/>
      </c>
      <c r="G11" s="8" t="str">
        <f t="shared" si="7"/>
        <v/>
      </c>
      <c r="H11" s="8" t="str">
        <f t="shared" si="8"/>
        <v/>
      </c>
      <c r="I11" s="8" t="str">
        <f t="shared" si="9"/>
        <v/>
      </c>
      <c r="J11" s="8" t="str">
        <f t="shared" si="10"/>
        <v/>
      </c>
      <c r="K11" s="8" t="str">
        <f t="shared" si="11"/>
        <v/>
      </c>
      <c r="L11" s="8" t="str">
        <f t="shared" si="12"/>
        <v/>
      </c>
      <c r="M11" s="8" t="str">
        <f t="shared" si="13"/>
        <v/>
      </c>
      <c r="N11" s="8" t="str">
        <f t="shared" si="14"/>
        <v/>
      </c>
      <c r="O11" s="8" t="str">
        <f t="shared" si="15"/>
        <v/>
      </c>
      <c r="P11" s="3" t="str">
        <f t="shared" si="2"/>
        <v/>
      </c>
      <c r="Q11" s="3" t="str">
        <f t="shared" si="3"/>
        <v/>
      </c>
      <c r="R11" s="2" t="str">
        <f>IF(E11&lt;&gt;"",VLOOKUP($D11,LU_CO!$A$23:$D$33,Lang,FALSE),"")</f>
        <v/>
      </c>
      <c r="S11" s="9" t="str">
        <f t="shared" si="16"/>
        <v/>
      </c>
      <c r="T11" s="9" t="str">
        <f t="shared" si="17"/>
        <v/>
      </c>
      <c r="U11" s="9" t="str">
        <f t="shared" si="18"/>
        <v/>
      </c>
      <c r="V11" s="9" t="str">
        <f t="shared" si="19"/>
        <v/>
      </c>
      <c r="W11" s="9" t="str">
        <f t="shared" si="20"/>
        <v/>
      </c>
      <c r="X11" s="9" t="str">
        <f t="shared" si="21"/>
        <v/>
      </c>
      <c r="Y11" s="9" t="str">
        <f t="shared" si="22"/>
        <v/>
      </c>
    </row>
    <row r="12" spans="1:25" ht="15.6" thickTop="1" thickBot="1" x14ac:dyDescent="0.35">
      <c r="A12" t="str">
        <f t="shared" si="4"/>
        <v>CO011</v>
      </c>
      <c r="B12" s="4" t="str">
        <f>IFERROR(VLOOKUP($A12, DataInput!$D:$E, 2, FALSE), "")</f>
        <v/>
      </c>
      <c r="C12" s="3" t="str">
        <f t="shared" si="0"/>
        <v/>
      </c>
      <c r="D12" s="3" t="str">
        <f t="shared" si="31"/>
        <v/>
      </c>
      <c r="E12" s="8" t="str">
        <f t="shared" si="5"/>
        <v/>
      </c>
      <c r="F12" s="8" t="str">
        <f t="shared" si="6"/>
        <v/>
      </c>
      <c r="G12" s="8" t="str">
        <f t="shared" si="7"/>
        <v/>
      </c>
      <c r="H12" s="8" t="str">
        <f t="shared" si="8"/>
        <v/>
      </c>
      <c r="I12" s="8" t="str">
        <f t="shared" si="9"/>
        <v/>
      </c>
      <c r="J12" s="8" t="str">
        <f t="shared" si="10"/>
        <v/>
      </c>
      <c r="K12" s="8" t="str">
        <f t="shared" si="11"/>
        <v/>
      </c>
      <c r="L12" s="8" t="str">
        <f t="shared" si="12"/>
        <v/>
      </c>
      <c r="M12" s="8" t="str">
        <f t="shared" si="13"/>
        <v/>
      </c>
      <c r="N12" s="8" t="str">
        <f t="shared" si="14"/>
        <v/>
      </c>
      <c r="O12" s="8" t="str">
        <f t="shared" si="15"/>
        <v/>
      </c>
      <c r="P12" s="3" t="str">
        <f t="shared" si="2"/>
        <v/>
      </c>
      <c r="Q12" s="3" t="str">
        <f t="shared" si="3"/>
        <v/>
      </c>
      <c r="R12" s="2" t="str">
        <f>IF(E12&lt;&gt;"",VLOOKUP($D12,LU_CO!$A$23:$D$33,Lang,FALSE),"")</f>
        <v/>
      </c>
      <c r="S12" s="9" t="str">
        <f t="shared" si="16"/>
        <v/>
      </c>
      <c r="T12" s="9" t="str">
        <f t="shared" si="17"/>
        <v/>
      </c>
      <c r="U12" s="9" t="str">
        <f t="shared" si="18"/>
        <v/>
      </c>
      <c r="V12" s="9" t="str">
        <f t="shared" si="19"/>
        <v/>
      </c>
      <c r="W12" s="9" t="str">
        <f t="shared" si="20"/>
        <v/>
      </c>
      <c r="X12" s="9" t="str">
        <f t="shared" si="21"/>
        <v/>
      </c>
      <c r="Y12" s="9" t="str">
        <f t="shared" si="22"/>
        <v/>
      </c>
    </row>
    <row r="13" spans="1:25" ht="15.6" thickTop="1" thickBot="1" x14ac:dyDescent="0.35">
      <c r="A13" t="str">
        <f t="shared" si="4"/>
        <v>CO012</v>
      </c>
      <c r="B13" s="4" t="str">
        <f>IFERROR(VLOOKUP($A13, DataInput!$D:$E, 2, FALSE), "")</f>
        <v/>
      </c>
      <c r="C13" s="3" t="str">
        <f t="shared" ref="C13" si="32">IFERROR(
  MID($B13,
    FIND("♦", SUBSTITUTE($B13, ";", "♦", 1)) + 1,
    FIND("♦", SUBSTITUTE($B13, ";", "♦", 2)) - FIND("♦", SUBSTITUTE($B13, ";", "♦", 1)) - 1
  ),
  ""
)</f>
        <v/>
      </c>
      <c r="D13" s="3" t="str">
        <f t="shared" ref="D13" si="33">IFERROR(
  MID($B13,
    FIND("♦", SUBSTITUTE($B13, ";", "♦", 2)) + 1,
    FIND("♦", SUBSTITUTE($B13, ";", "♦", 3)) - FIND("♦", SUBSTITUTE($B13, ";", "♦", 2)) - 1
  ),
  ""
)</f>
        <v/>
      </c>
      <c r="E13" s="8" t="str">
        <f t="shared" si="5"/>
        <v/>
      </c>
      <c r="F13" s="8" t="str">
        <f t="shared" si="6"/>
        <v/>
      </c>
      <c r="G13" s="8" t="str">
        <f t="shared" si="7"/>
        <v/>
      </c>
      <c r="H13" s="8" t="str">
        <f t="shared" si="8"/>
        <v/>
      </c>
      <c r="I13" s="8" t="str">
        <f t="shared" si="9"/>
        <v/>
      </c>
      <c r="J13" s="8" t="str">
        <f t="shared" si="10"/>
        <v/>
      </c>
      <c r="K13" s="8" t="str">
        <f t="shared" si="11"/>
        <v/>
      </c>
      <c r="L13" s="8" t="str">
        <f t="shared" si="12"/>
        <v/>
      </c>
      <c r="M13" s="8" t="str">
        <f t="shared" si="13"/>
        <v/>
      </c>
      <c r="N13" s="8" t="str">
        <f t="shared" si="14"/>
        <v/>
      </c>
      <c r="O13" s="8" t="str">
        <f t="shared" si="15"/>
        <v/>
      </c>
      <c r="P13" s="3" t="str">
        <f t="shared" si="2"/>
        <v/>
      </c>
      <c r="Q13" s="3" t="str">
        <f t="shared" si="3"/>
        <v/>
      </c>
      <c r="R13" s="2" t="str">
        <f>IF(E13&lt;&gt;"",VLOOKUP($D13,LU_CO!$A$23:$D$33,Lang,FALSE),"")</f>
        <v/>
      </c>
      <c r="S13" s="9" t="str">
        <f t="shared" si="16"/>
        <v/>
      </c>
      <c r="T13" s="9" t="str">
        <f t="shared" si="17"/>
        <v/>
      </c>
      <c r="U13" s="9" t="str">
        <f t="shared" si="18"/>
        <v/>
      </c>
      <c r="V13" s="9" t="str">
        <f t="shared" si="19"/>
        <v/>
      </c>
      <c r="W13" s="9" t="str">
        <f t="shared" si="20"/>
        <v/>
      </c>
      <c r="X13" s="9" t="str">
        <f t="shared" si="21"/>
        <v/>
      </c>
      <c r="Y13" s="9" t="str">
        <f t="shared" si="22"/>
        <v/>
      </c>
    </row>
    <row r="14" spans="1:25" ht="15.6" thickTop="1" thickBot="1" x14ac:dyDescent="0.35">
      <c r="A14" t="str">
        <f t="shared" si="4"/>
        <v>CO013</v>
      </c>
      <c r="B14" s="4" t="str">
        <f>IFERROR(VLOOKUP($A14, DataInput!$D:$E, 2, FALSE), "")</f>
        <v/>
      </c>
      <c r="C14" s="3" t="str">
        <f t="shared" si="0"/>
        <v/>
      </c>
      <c r="D14" s="3" t="str">
        <f t="shared" ref="D14:D15" si="34">IFERROR(
  MID(B14,
    FIND("♦", SUBSTITUTE(B14, ";", "♦", 2)) + 1,
    FIND("♦", SUBSTITUTE(B14, ";", "♦", 3)) - FIND("♦", SUBSTITUTE(B14, ";", "♦", 2)) - 1
  ),
  ""
)</f>
        <v/>
      </c>
      <c r="E14" s="8" t="str">
        <f t="shared" si="5"/>
        <v/>
      </c>
      <c r="F14" s="8" t="str">
        <f t="shared" si="6"/>
        <v/>
      </c>
      <c r="G14" s="8" t="str">
        <f t="shared" si="7"/>
        <v/>
      </c>
      <c r="H14" s="8" t="str">
        <f t="shared" si="8"/>
        <v/>
      </c>
      <c r="I14" s="8" t="str">
        <f t="shared" si="9"/>
        <v/>
      </c>
      <c r="J14" s="8" t="str">
        <f t="shared" si="10"/>
        <v/>
      </c>
      <c r="K14" s="8" t="str">
        <f t="shared" si="11"/>
        <v/>
      </c>
      <c r="L14" s="8" t="str">
        <f t="shared" si="12"/>
        <v/>
      </c>
      <c r="M14" s="8" t="str">
        <f t="shared" si="13"/>
        <v/>
      </c>
      <c r="N14" s="8" t="str">
        <f t="shared" si="14"/>
        <v/>
      </c>
      <c r="O14" s="8" t="str">
        <f t="shared" si="15"/>
        <v/>
      </c>
      <c r="P14" s="3" t="str">
        <f t="shared" si="2"/>
        <v/>
      </c>
      <c r="Q14" s="3" t="str">
        <f t="shared" si="3"/>
        <v/>
      </c>
      <c r="R14" s="2" t="str">
        <f>IF(E14&lt;&gt;"",VLOOKUP($D14,LU_CO!$A$23:$D$33,Lang,FALSE),"")</f>
        <v/>
      </c>
      <c r="S14" s="9" t="str">
        <f t="shared" si="16"/>
        <v/>
      </c>
      <c r="T14" s="9" t="str">
        <f t="shared" si="17"/>
        <v/>
      </c>
      <c r="U14" s="9" t="str">
        <f t="shared" si="18"/>
        <v/>
      </c>
      <c r="V14" s="9" t="str">
        <f t="shared" si="19"/>
        <v/>
      </c>
      <c r="W14" s="9" t="str">
        <f t="shared" si="20"/>
        <v/>
      </c>
      <c r="X14" s="9" t="str">
        <f t="shared" si="21"/>
        <v/>
      </c>
      <c r="Y14" s="9" t="str">
        <f t="shared" si="22"/>
        <v/>
      </c>
    </row>
    <row r="15" spans="1:25" ht="15.6" thickTop="1" thickBot="1" x14ac:dyDescent="0.35">
      <c r="A15" t="str">
        <f t="shared" si="4"/>
        <v>CO014</v>
      </c>
      <c r="B15" s="4" t="str">
        <f>IFERROR(VLOOKUP($A15, DataInput!$D:$E, 2, FALSE), "")</f>
        <v/>
      </c>
      <c r="C15" s="3" t="str">
        <f t="shared" si="0"/>
        <v/>
      </c>
      <c r="D15" s="3" t="str">
        <f t="shared" si="34"/>
        <v/>
      </c>
      <c r="E15" s="8" t="str">
        <f t="shared" si="5"/>
        <v/>
      </c>
      <c r="F15" s="8" t="str">
        <f t="shared" si="6"/>
        <v/>
      </c>
      <c r="G15" s="8" t="str">
        <f t="shared" si="7"/>
        <v/>
      </c>
      <c r="H15" s="8" t="str">
        <f t="shared" si="8"/>
        <v/>
      </c>
      <c r="I15" s="8" t="str">
        <f t="shared" si="9"/>
        <v/>
      </c>
      <c r="J15" s="8" t="str">
        <f t="shared" si="10"/>
        <v/>
      </c>
      <c r="K15" s="8" t="str">
        <f t="shared" si="11"/>
        <v/>
      </c>
      <c r="L15" s="8" t="str">
        <f t="shared" si="12"/>
        <v/>
      </c>
      <c r="M15" s="8" t="str">
        <f t="shared" si="13"/>
        <v/>
      </c>
      <c r="N15" s="8" t="str">
        <f t="shared" si="14"/>
        <v/>
      </c>
      <c r="O15" s="8" t="str">
        <f t="shared" si="15"/>
        <v/>
      </c>
      <c r="P15" s="3" t="str">
        <f t="shared" si="2"/>
        <v/>
      </c>
      <c r="Q15" s="3" t="str">
        <f t="shared" si="3"/>
        <v/>
      </c>
      <c r="R15" s="2" t="str">
        <f>IF(E15&lt;&gt;"",VLOOKUP($D15,LU_CO!$A$23:$D$33,Lang,FALSE),"")</f>
        <v/>
      </c>
      <c r="S15" s="9" t="str">
        <f t="shared" si="16"/>
        <v/>
      </c>
      <c r="T15" s="9" t="str">
        <f t="shared" si="17"/>
        <v/>
      </c>
      <c r="U15" s="9" t="str">
        <f t="shared" si="18"/>
        <v/>
      </c>
      <c r="V15" s="9" t="str">
        <f t="shared" si="19"/>
        <v/>
      </c>
      <c r="W15" s="9" t="str">
        <f t="shared" si="20"/>
        <v/>
      </c>
      <c r="X15" s="9" t="str">
        <f t="shared" si="21"/>
        <v/>
      </c>
      <c r="Y15" s="9" t="str">
        <f t="shared" si="22"/>
        <v/>
      </c>
    </row>
    <row r="16" spans="1:25" ht="15.6" thickTop="1" thickBot="1" x14ac:dyDescent="0.35">
      <c r="A16" t="str">
        <f t="shared" si="4"/>
        <v>CO015</v>
      </c>
      <c r="B16" s="4" t="str">
        <f>IFERROR(VLOOKUP($A16, DataInput!$D:$E, 2, FALSE), "")</f>
        <v/>
      </c>
      <c r="C16" s="3" t="str">
        <f t="shared" ref="C16" si="35">IFERROR(
  MID($B16,
    FIND("♦", SUBSTITUTE($B16, ";", "♦", 1)) + 1,
    FIND("♦", SUBSTITUTE($B16, ";", "♦", 2)) - FIND("♦", SUBSTITUTE($B16, ";", "♦", 1)) - 1
  ),
  ""
)</f>
        <v/>
      </c>
      <c r="D16" s="3" t="str">
        <f t="shared" ref="D16" si="36">IFERROR(
  MID($B16,
    FIND("♦", SUBSTITUTE($B16, ";", "♦", 2)) + 1,
    FIND("♦", SUBSTITUTE($B16, ";", "♦", 3)) - FIND("♦", SUBSTITUTE($B16, ";", "♦", 2)) - 1
  ),
  ""
)</f>
        <v/>
      </c>
      <c r="E16" s="8" t="str">
        <f t="shared" si="5"/>
        <v/>
      </c>
      <c r="F16" s="8" t="str">
        <f t="shared" si="6"/>
        <v/>
      </c>
      <c r="G16" s="8" t="str">
        <f t="shared" si="7"/>
        <v/>
      </c>
      <c r="H16" s="8" t="str">
        <f t="shared" si="8"/>
        <v/>
      </c>
      <c r="I16" s="8" t="str">
        <f t="shared" si="9"/>
        <v/>
      </c>
      <c r="J16" s="8" t="str">
        <f t="shared" si="10"/>
        <v/>
      </c>
      <c r="K16" s="8" t="str">
        <f t="shared" si="11"/>
        <v/>
      </c>
      <c r="L16" s="8" t="str">
        <f t="shared" si="12"/>
        <v/>
      </c>
      <c r="M16" s="8" t="str">
        <f t="shared" si="13"/>
        <v/>
      </c>
      <c r="N16" s="8" t="str">
        <f t="shared" si="14"/>
        <v/>
      </c>
      <c r="O16" s="8" t="str">
        <f t="shared" si="15"/>
        <v/>
      </c>
      <c r="P16" s="3" t="str">
        <f t="shared" si="2"/>
        <v/>
      </c>
      <c r="Q16" s="3" t="str">
        <f t="shared" si="3"/>
        <v/>
      </c>
      <c r="R16" s="2" t="str">
        <f>IF(E16&lt;&gt;"",VLOOKUP($D16,LU_CO!$A$23:$D$33,Lang,FALSE),"")</f>
        <v/>
      </c>
      <c r="S16" s="9" t="str">
        <f t="shared" si="16"/>
        <v/>
      </c>
      <c r="T16" s="9" t="str">
        <f t="shared" si="17"/>
        <v/>
      </c>
      <c r="U16" s="9" t="str">
        <f t="shared" si="18"/>
        <v/>
      </c>
      <c r="V16" s="9" t="str">
        <f t="shared" si="19"/>
        <v/>
      </c>
      <c r="W16" s="9" t="str">
        <f t="shared" si="20"/>
        <v/>
      </c>
      <c r="X16" s="9" t="str">
        <f t="shared" si="21"/>
        <v/>
      </c>
      <c r="Y16" s="9" t="str">
        <f t="shared" si="22"/>
        <v/>
      </c>
    </row>
    <row r="17" spans="1:25" ht="15.6" thickTop="1" thickBot="1" x14ac:dyDescent="0.35">
      <c r="A17" t="str">
        <f t="shared" si="4"/>
        <v>CO016</v>
      </c>
      <c r="B17" s="4" t="str">
        <f>IFERROR(VLOOKUP($A17, DataInput!$D:$E, 2, FALSE), "")</f>
        <v/>
      </c>
      <c r="C17" s="3" t="str">
        <f t="shared" si="0"/>
        <v/>
      </c>
      <c r="D17" s="3" t="str">
        <f t="shared" ref="D17:D18" si="37">IFERROR(
  MID(B17,
    FIND("♦", SUBSTITUTE(B17, ";", "♦", 2)) + 1,
    FIND("♦", SUBSTITUTE(B17, ";", "♦", 3)) - FIND("♦", SUBSTITUTE(B17, ";", "♦", 2)) - 1
  ),
  ""
)</f>
        <v/>
      </c>
      <c r="E17" s="8" t="str">
        <f t="shared" si="5"/>
        <v/>
      </c>
      <c r="F17" s="8" t="str">
        <f t="shared" si="6"/>
        <v/>
      </c>
      <c r="G17" s="8" t="str">
        <f t="shared" si="7"/>
        <v/>
      </c>
      <c r="H17" s="8" t="str">
        <f t="shared" si="8"/>
        <v/>
      </c>
      <c r="I17" s="8" t="str">
        <f t="shared" si="9"/>
        <v/>
      </c>
      <c r="J17" s="8" t="str">
        <f t="shared" si="10"/>
        <v/>
      </c>
      <c r="K17" s="8" t="str">
        <f t="shared" si="11"/>
        <v/>
      </c>
      <c r="L17" s="8" t="str">
        <f t="shared" si="12"/>
        <v/>
      </c>
      <c r="M17" s="8" t="str">
        <f t="shared" si="13"/>
        <v/>
      </c>
      <c r="N17" s="8" t="str">
        <f t="shared" si="14"/>
        <v/>
      </c>
      <c r="O17" s="8" t="str">
        <f t="shared" si="15"/>
        <v/>
      </c>
      <c r="P17" s="3" t="str">
        <f t="shared" si="2"/>
        <v/>
      </c>
      <c r="Q17" s="3" t="str">
        <f t="shared" si="3"/>
        <v/>
      </c>
      <c r="R17" s="2" t="str">
        <f>IF(E17&lt;&gt;"",VLOOKUP($D17,LU_CO!$A$23:$D$33,Lang,FALSE),"")</f>
        <v/>
      </c>
      <c r="S17" s="9" t="str">
        <f t="shared" si="16"/>
        <v/>
      </c>
      <c r="T17" s="9" t="str">
        <f t="shared" si="17"/>
        <v/>
      </c>
      <c r="U17" s="9" t="str">
        <f t="shared" si="18"/>
        <v/>
      </c>
      <c r="V17" s="9" t="str">
        <f t="shared" si="19"/>
        <v/>
      </c>
      <c r="W17" s="9" t="str">
        <f t="shared" si="20"/>
        <v/>
      </c>
      <c r="X17" s="9" t="str">
        <f t="shared" si="21"/>
        <v/>
      </c>
      <c r="Y17" s="9" t="str">
        <f t="shared" si="22"/>
        <v/>
      </c>
    </row>
    <row r="18" spans="1:25" ht="15.6" thickTop="1" thickBot="1" x14ac:dyDescent="0.35">
      <c r="A18" t="str">
        <f t="shared" si="4"/>
        <v>CO017</v>
      </c>
      <c r="B18" s="4" t="str">
        <f>IFERROR(VLOOKUP($A18, DataInput!$D:$E, 2, FALSE), "")</f>
        <v/>
      </c>
      <c r="C18" s="3" t="str">
        <f t="shared" si="0"/>
        <v/>
      </c>
      <c r="D18" s="3" t="str">
        <f t="shared" si="37"/>
        <v/>
      </c>
      <c r="E18" s="8" t="str">
        <f t="shared" si="5"/>
        <v/>
      </c>
      <c r="F18" s="8" t="str">
        <f t="shared" si="6"/>
        <v/>
      </c>
      <c r="G18" s="8" t="str">
        <f t="shared" si="7"/>
        <v/>
      </c>
      <c r="H18" s="8" t="str">
        <f t="shared" si="8"/>
        <v/>
      </c>
      <c r="I18" s="8" t="str">
        <f t="shared" si="9"/>
        <v/>
      </c>
      <c r="J18" s="8" t="str">
        <f t="shared" si="10"/>
        <v/>
      </c>
      <c r="K18" s="8" t="str">
        <f t="shared" si="11"/>
        <v/>
      </c>
      <c r="L18" s="8" t="str">
        <f t="shared" si="12"/>
        <v/>
      </c>
      <c r="M18" s="8" t="str">
        <f t="shared" si="13"/>
        <v/>
      </c>
      <c r="N18" s="8" t="str">
        <f t="shared" si="14"/>
        <v/>
      </c>
      <c r="O18" s="8" t="str">
        <f t="shared" si="15"/>
        <v/>
      </c>
      <c r="P18" s="3" t="str">
        <f t="shared" si="2"/>
        <v/>
      </c>
      <c r="Q18" s="3" t="str">
        <f t="shared" si="3"/>
        <v/>
      </c>
      <c r="R18" s="2" t="str">
        <f>IF(E18&lt;&gt;"",VLOOKUP($D18,LU_CO!$A$23:$D$33,Lang,FALSE),"")</f>
        <v/>
      </c>
      <c r="S18" s="9" t="str">
        <f t="shared" si="16"/>
        <v/>
      </c>
      <c r="T18" s="9" t="str">
        <f t="shared" si="17"/>
        <v/>
      </c>
      <c r="U18" s="9" t="str">
        <f t="shared" si="18"/>
        <v/>
      </c>
      <c r="V18" s="9" t="str">
        <f t="shared" si="19"/>
        <v/>
      </c>
      <c r="W18" s="9" t="str">
        <f t="shared" si="20"/>
        <v/>
      </c>
      <c r="X18" s="9" t="str">
        <f t="shared" si="21"/>
        <v/>
      </c>
      <c r="Y18" s="9" t="str">
        <f t="shared" si="22"/>
        <v/>
      </c>
    </row>
    <row r="19" spans="1:25" ht="15.6" thickTop="1" thickBot="1" x14ac:dyDescent="0.35">
      <c r="A19" t="str">
        <f t="shared" si="4"/>
        <v>CO018</v>
      </c>
      <c r="B19" s="4" t="str">
        <f>IFERROR(VLOOKUP($A19, DataInput!$D:$E, 2, FALSE), "")</f>
        <v/>
      </c>
      <c r="C19" s="3" t="str">
        <f t="shared" ref="C19" si="38">IFERROR(
  MID($B19,
    FIND("♦", SUBSTITUTE($B19, ";", "♦", 1)) + 1,
    FIND("♦", SUBSTITUTE($B19, ";", "♦", 2)) - FIND("♦", SUBSTITUTE($B19, ";", "♦", 1)) - 1
  ),
  ""
)</f>
        <v/>
      </c>
      <c r="D19" s="3" t="str">
        <f t="shared" ref="D19" si="39">IFERROR(
  MID($B19,
    FIND("♦", SUBSTITUTE($B19, ";", "♦", 2)) + 1,
    FIND("♦", SUBSTITUTE($B19, ";", "♦", 3)) - FIND("♦", SUBSTITUTE($B19, ";", "♦", 2)) - 1
  ),
  ""
)</f>
        <v/>
      </c>
      <c r="E19" s="8" t="str">
        <f t="shared" si="5"/>
        <v/>
      </c>
      <c r="F19" s="8" t="str">
        <f t="shared" si="6"/>
        <v/>
      </c>
      <c r="G19" s="8" t="str">
        <f t="shared" si="7"/>
        <v/>
      </c>
      <c r="H19" s="8" t="str">
        <f t="shared" si="8"/>
        <v/>
      </c>
      <c r="I19" s="8" t="str">
        <f t="shared" si="9"/>
        <v/>
      </c>
      <c r="J19" s="8" t="str">
        <f t="shared" si="10"/>
        <v/>
      </c>
      <c r="K19" s="8" t="str">
        <f t="shared" si="11"/>
        <v/>
      </c>
      <c r="L19" s="8" t="str">
        <f t="shared" si="12"/>
        <v/>
      </c>
      <c r="M19" s="8" t="str">
        <f t="shared" si="13"/>
        <v/>
      </c>
      <c r="N19" s="8" t="str">
        <f t="shared" si="14"/>
        <v/>
      </c>
      <c r="O19" s="8" t="str">
        <f t="shared" si="15"/>
        <v/>
      </c>
      <c r="P19" s="3" t="str">
        <f t="shared" si="2"/>
        <v/>
      </c>
      <c r="Q19" s="3" t="str">
        <f t="shared" si="3"/>
        <v/>
      </c>
      <c r="R19" s="2" t="str">
        <f>IF(E19&lt;&gt;"",VLOOKUP($D19,LU_CO!$A$23:$D$33,Lang,FALSE),"")</f>
        <v/>
      </c>
      <c r="S19" s="9" t="str">
        <f t="shared" si="16"/>
        <v/>
      </c>
      <c r="T19" s="9" t="str">
        <f t="shared" si="17"/>
        <v/>
      </c>
      <c r="U19" s="9" t="str">
        <f t="shared" si="18"/>
        <v/>
      </c>
      <c r="V19" s="9" t="str">
        <f t="shared" si="19"/>
        <v/>
      </c>
      <c r="W19" s="9" t="str">
        <f t="shared" si="20"/>
        <v/>
      </c>
      <c r="X19" s="9" t="str">
        <f t="shared" si="21"/>
        <v/>
      </c>
      <c r="Y19" s="9" t="str">
        <f t="shared" si="22"/>
        <v/>
      </c>
    </row>
    <row r="20" spans="1:25" ht="15.6" thickTop="1" thickBot="1" x14ac:dyDescent="0.35">
      <c r="A20" t="str">
        <f t="shared" si="4"/>
        <v>CO019</v>
      </c>
      <c r="B20" s="4" t="str">
        <f>IFERROR(VLOOKUP($A20, DataInput!$D:$E, 2, FALSE), "")</f>
        <v/>
      </c>
      <c r="C20" s="3" t="str">
        <f t="shared" si="0"/>
        <v/>
      </c>
      <c r="D20" s="3" t="str">
        <f t="shared" ref="D20:D21" si="40">IFERROR(
  MID(B20,
    FIND("♦", SUBSTITUTE(B20, ";", "♦", 2)) + 1,
    FIND("♦", SUBSTITUTE(B20, ";", "♦", 3)) - FIND("♦", SUBSTITUTE(B20, ";", "♦", 2)) - 1
  ),
  ""
)</f>
        <v/>
      </c>
      <c r="E20" s="8" t="str">
        <f t="shared" si="5"/>
        <v/>
      </c>
      <c r="F20" s="8" t="str">
        <f t="shared" si="6"/>
        <v/>
      </c>
      <c r="G20" s="8" t="str">
        <f t="shared" si="7"/>
        <v/>
      </c>
      <c r="H20" s="8" t="str">
        <f t="shared" si="8"/>
        <v/>
      </c>
      <c r="I20" s="8" t="str">
        <f t="shared" si="9"/>
        <v/>
      </c>
      <c r="J20" s="8" t="str">
        <f t="shared" si="10"/>
        <v/>
      </c>
      <c r="K20" s="8" t="str">
        <f t="shared" si="11"/>
        <v/>
      </c>
      <c r="L20" s="8" t="str">
        <f t="shared" si="12"/>
        <v/>
      </c>
      <c r="M20" s="8" t="str">
        <f t="shared" si="13"/>
        <v/>
      </c>
      <c r="N20" s="8" t="str">
        <f t="shared" si="14"/>
        <v/>
      </c>
      <c r="O20" s="8" t="str">
        <f t="shared" si="15"/>
        <v/>
      </c>
      <c r="P20" s="3" t="str">
        <f t="shared" si="2"/>
        <v/>
      </c>
      <c r="Q20" s="3" t="str">
        <f t="shared" si="3"/>
        <v/>
      </c>
      <c r="R20" s="2" t="str">
        <f>IF(E20&lt;&gt;"",VLOOKUP($D20,LU_CO!$A$23:$D$33,Lang,FALSE),"")</f>
        <v/>
      </c>
      <c r="S20" s="9" t="str">
        <f t="shared" si="16"/>
        <v/>
      </c>
      <c r="T20" s="9" t="str">
        <f t="shared" si="17"/>
        <v/>
      </c>
      <c r="U20" s="9" t="str">
        <f t="shared" si="18"/>
        <v/>
      </c>
      <c r="V20" s="9" t="str">
        <f t="shared" si="19"/>
        <v/>
      </c>
      <c r="W20" s="9" t="str">
        <f t="shared" si="20"/>
        <v/>
      </c>
      <c r="X20" s="9" t="str">
        <f t="shared" si="21"/>
        <v/>
      </c>
      <c r="Y20" s="9" t="str">
        <f t="shared" si="22"/>
        <v/>
      </c>
    </row>
    <row r="21" spans="1:25" ht="15.6" thickTop="1" thickBot="1" x14ac:dyDescent="0.35">
      <c r="A21" t="str">
        <f t="shared" si="4"/>
        <v>CO020</v>
      </c>
      <c r="B21" s="4" t="str">
        <f>IFERROR(VLOOKUP($A21, DataInput!$D:$E, 2, FALSE), "")</f>
        <v/>
      </c>
      <c r="C21" s="3" t="str">
        <f t="shared" si="0"/>
        <v/>
      </c>
      <c r="D21" s="3" t="str">
        <f t="shared" si="40"/>
        <v/>
      </c>
      <c r="E21" s="8" t="str">
        <f t="shared" si="5"/>
        <v/>
      </c>
      <c r="F21" s="8" t="str">
        <f t="shared" si="6"/>
        <v/>
      </c>
      <c r="G21" s="8" t="str">
        <f t="shared" si="7"/>
        <v/>
      </c>
      <c r="H21" s="8" t="str">
        <f t="shared" si="8"/>
        <v/>
      </c>
      <c r="I21" s="8" t="str">
        <f t="shared" si="9"/>
        <v/>
      </c>
      <c r="J21" s="8" t="str">
        <f t="shared" si="10"/>
        <v/>
      </c>
      <c r="K21" s="8" t="str">
        <f t="shared" si="11"/>
        <v/>
      </c>
      <c r="L21" s="8" t="str">
        <f t="shared" si="12"/>
        <v/>
      </c>
      <c r="M21" s="8" t="str">
        <f t="shared" si="13"/>
        <v/>
      </c>
      <c r="N21" s="8" t="str">
        <f t="shared" si="14"/>
        <v/>
      </c>
      <c r="O21" s="8" t="str">
        <f t="shared" si="15"/>
        <v/>
      </c>
      <c r="P21" s="3" t="str">
        <f t="shared" si="2"/>
        <v/>
      </c>
      <c r="Q21" s="3" t="str">
        <f t="shared" si="3"/>
        <v/>
      </c>
      <c r="R21" s="2" t="str">
        <f>IF(E21&lt;&gt;"",VLOOKUP($D21,LU_CO!$A$23:$D$33,Lang,FALSE),"")</f>
        <v/>
      </c>
      <c r="S21" s="9" t="str">
        <f t="shared" si="16"/>
        <v/>
      </c>
      <c r="T21" s="9" t="str">
        <f t="shared" si="17"/>
        <v/>
      </c>
      <c r="U21" s="9" t="str">
        <f t="shared" si="18"/>
        <v/>
      </c>
      <c r="V21" s="9" t="str">
        <f t="shared" si="19"/>
        <v/>
      </c>
      <c r="W21" s="9" t="str">
        <f t="shared" si="20"/>
        <v/>
      </c>
      <c r="X21" s="9" t="str">
        <f t="shared" si="21"/>
        <v/>
      </c>
      <c r="Y21" s="9" t="str">
        <f t="shared" si="22"/>
        <v/>
      </c>
    </row>
    <row r="22" spans="1:25" ht="15.6" thickTop="1" thickBot="1" x14ac:dyDescent="0.35">
      <c r="A22" t="str">
        <f t="shared" si="4"/>
        <v>CO021</v>
      </c>
      <c r="B22" s="4" t="str">
        <f>IFERROR(VLOOKUP($A22, DataInput!$D:$E, 2, FALSE), "")</f>
        <v/>
      </c>
      <c r="C22" s="3" t="str">
        <f t="shared" ref="C22" si="41">IFERROR(
  MID($B22,
    FIND("♦", SUBSTITUTE($B22, ";", "♦", 1)) + 1,
    FIND("♦", SUBSTITUTE($B22, ";", "♦", 2)) - FIND("♦", SUBSTITUTE($B22, ";", "♦", 1)) - 1
  ),
  ""
)</f>
        <v/>
      </c>
      <c r="D22" s="3" t="str">
        <f t="shared" ref="D22" si="42">IFERROR(
  MID($B22,
    FIND("♦", SUBSTITUTE($B22, ";", "♦", 2)) + 1,
    FIND("♦", SUBSTITUTE($B22, ";", "♦", 3)) - FIND("♦", SUBSTITUTE($B22, ";", "♦", 2)) - 1
  ),
  ""
)</f>
        <v/>
      </c>
      <c r="E22" s="8" t="str">
        <f t="shared" si="5"/>
        <v/>
      </c>
      <c r="F22" s="8" t="str">
        <f t="shared" si="6"/>
        <v/>
      </c>
      <c r="G22" s="8" t="str">
        <f t="shared" si="7"/>
        <v/>
      </c>
      <c r="H22" s="8" t="str">
        <f t="shared" si="8"/>
        <v/>
      </c>
      <c r="I22" s="8" t="str">
        <f t="shared" si="9"/>
        <v/>
      </c>
      <c r="J22" s="8" t="str">
        <f t="shared" si="10"/>
        <v/>
      </c>
      <c r="K22" s="8" t="str">
        <f t="shared" si="11"/>
        <v/>
      </c>
      <c r="L22" s="8" t="str">
        <f t="shared" si="12"/>
        <v/>
      </c>
      <c r="M22" s="8" t="str">
        <f t="shared" si="13"/>
        <v/>
      </c>
      <c r="N22" s="8" t="str">
        <f t="shared" si="14"/>
        <v/>
      </c>
      <c r="O22" s="8" t="str">
        <f t="shared" si="15"/>
        <v/>
      </c>
      <c r="P22" s="3" t="str">
        <f t="shared" si="2"/>
        <v/>
      </c>
      <c r="Q22" s="3" t="str">
        <f t="shared" si="3"/>
        <v/>
      </c>
      <c r="R22" s="2" t="str">
        <f>IF(E22&lt;&gt;"",VLOOKUP($D22,LU_CO!$A$23:$D$33,Lang,FALSE),"")</f>
        <v/>
      </c>
      <c r="S22" s="9" t="str">
        <f t="shared" si="16"/>
        <v/>
      </c>
      <c r="T22" s="9" t="str">
        <f t="shared" si="17"/>
        <v/>
      </c>
      <c r="U22" s="9" t="str">
        <f t="shared" si="18"/>
        <v/>
      </c>
      <c r="V22" s="9" t="str">
        <f t="shared" si="19"/>
        <v/>
      </c>
      <c r="W22" s="9" t="str">
        <f t="shared" si="20"/>
        <v/>
      </c>
      <c r="X22" s="9" t="str">
        <f t="shared" si="21"/>
        <v/>
      </c>
      <c r="Y22" s="9" t="str">
        <f t="shared" si="22"/>
        <v/>
      </c>
    </row>
    <row r="23" spans="1:25" ht="15.6" thickTop="1" thickBot="1" x14ac:dyDescent="0.35">
      <c r="A23" t="str">
        <f t="shared" si="4"/>
        <v>CO022</v>
      </c>
      <c r="B23" s="4" t="str">
        <f>IFERROR(VLOOKUP($A23, DataInput!$D:$E, 2, FALSE), "")</f>
        <v/>
      </c>
      <c r="C23" s="3" t="str">
        <f t="shared" si="0"/>
        <v/>
      </c>
      <c r="D23" s="3" t="str">
        <f t="shared" ref="D23:D24" si="43">IFERROR(
  MID(B23,
    FIND("♦", SUBSTITUTE(B23, ";", "♦", 2)) + 1,
    FIND("♦", SUBSTITUTE(B23, ";", "♦", 3)) - FIND("♦", SUBSTITUTE(B23, ";", "♦", 2)) - 1
  ),
  ""
)</f>
        <v/>
      </c>
      <c r="E23" s="8" t="str">
        <f t="shared" si="5"/>
        <v/>
      </c>
      <c r="F23" s="8" t="str">
        <f t="shared" si="6"/>
        <v/>
      </c>
      <c r="G23" s="8" t="str">
        <f t="shared" si="7"/>
        <v/>
      </c>
      <c r="H23" s="8" t="str">
        <f t="shared" si="8"/>
        <v/>
      </c>
      <c r="I23" s="8" t="str">
        <f t="shared" si="9"/>
        <v/>
      </c>
      <c r="J23" s="8" t="str">
        <f t="shared" si="10"/>
        <v/>
      </c>
      <c r="K23" s="8" t="str">
        <f t="shared" si="11"/>
        <v/>
      </c>
      <c r="L23" s="8" t="str">
        <f t="shared" si="12"/>
        <v/>
      </c>
      <c r="M23" s="8" t="str">
        <f t="shared" si="13"/>
        <v/>
      </c>
      <c r="N23" s="8" t="str">
        <f t="shared" si="14"/>
        <v/>
      </c>
      <c r="O23" s="8" t="str">
        <f t="shared" si="15"/>
        <v/>
      </c>
      <c r="P23" s="3" t="str">
        <f t="shared" si="2"/>
        <v/>
      </c>
      <c r="Q23" s="3" t="str">
        <f t="shared" si="3"/>
        <v/>
      </c>
      <c r="R23" s="2" t="str">
        <f>IF(E23&lt;&gt;"",VLOOKUP($D23,LU_CO!$A$23:$D$33,Lang,FALSE),"")</f>
        <v/>
      </c>
      <c r="S23" s="9" t="str">
        <f t="shared" si="16"/>
        <v/>
      </c>
      <c r="T23" s="9" t="str">
        <f t="shared" si="17"/>
        <v/>
      </c>
      <c r="U23" s="9" t="str">
        <f t="shared" si="18"/>
        <v/>
      </c>
      <c r="V23" s="9" t="str">
        <f t="shared" si="19"/>
        <v/>
      </c>
      <c r="W23" s="9" t="str">
        <f t="shared" si="20"/>
        <v/>
      </c>
      <c r="X23" s="9" t="str">
        <f t="shared" si="21"/>
        <v/>
      </c>
      <c r="Y23" s="9" t="str">
        <f t="shared" si="22"/>
        <v/>
      </c>
    </row>
    <row r="24" spans="1:25" ht="15.6" thickTop="1" thickBot="1" x14ac:dyDescent="0.35">
      <c r="A24" t="str">
        <f t="shared" si="4"/>
        <v>CO023</v>
      </c>
      <c r="B24" s="4" t="str">
        <f>IFERROR(VLOOKUP($A24, DataInput!$D:$E, 2, FALSE), "")</f>
        <v/>
      </c>
      <c r="C24" s="3" t="str">
        <f t="shared" si="0"/>
        <v/>
      </c>
      <c r="D24" s="3" t="str">
        <f t="shared" si="43"/>
        <v/>
      </c>
      <c r="E24" s="8" t="str">
        <f t="shared" si="5"/>
        <v/>
      </c>
      <c r="F24" s="8" t="str">
        <f t="shared" si="6"/>
        <v/>
      </c>
      <c r="G24" s="8" t="str">
        <f t="shared" si="7"/>
        <v/>
      </c>
      <c r="H24" s="8" t="str">
        <f t="shared" si="8"/>
        <v/>
      </c>
      <c r="I24" s="8" t="str">
        <f t="shared" si="9"/>
        <v/>
      </c>
      <c r="J24" s="8" t="str">
        <f t="shared" si="10"/>
        <v/>
      </c>
      <c r="K24" s="8" t="str">
        <f t="shared" si="11"/>
        <v/>
      </c>
      <c r="L24" s="8" t="str">
        <f t="shared" si="12"/>
        <v/>
      </c>
      <c r="M24" s="8" t="str">
        <f t="shared" si="13"/>
        <v/>
      </c>
      <c r="N24" s="8" t="str">
        <f t="shared" si="14"/>
        <v/>
      </c>
      <c r="O24" s="8" t="str">
        <f t="shared" si="15"/>
        <v/>
      </c>
      <c r="P24" s="3" t="str">
        <f t="shared" si="2"/>
        <v/>
      </c>
      <c r="Q24" s="3" t="str">
        <f t="shared" si="3"/>
        <v/>
      </c>
      <c r="R24" s="2" t="str">
        <f>IF(E24&lt;&gt;"",VLOOKUP($D24,LU_CO!$A$23:$D$33,Lang,FALSE),"")</f>
        <v/>
      </c>
      <c r="S24" s="9" t="str">
        <f t="shared" si="16"/>
        <v/>
      </c>
      <c r="T24" s="9" t="str">
        <f t="shared" si="17"/>
        <v/>
      </c>
      <c r="U24" s="9" t="str">
        <f t="shared" si="18"/>
        <v/>
      </c>
      <c r="V24" s="9" t="str">
        <f t="shared" si="19"/>
        <v/>
      </c>
      <c r="W24" s="9" t="str">
        <f t="shared" si="20"/>
        <v/>
      </c>
      <c r="X24" s="9" t="str">
        <f t="shared" si="21"/>
        <v/>
      </c>
      <c r="Y24" s="9" t="str">
        <f t="shared" si="22"/>
        <v/>
      </c>
    </row>
    <row r="25" spans="1:25" ht="15.6" thickTop="1" thickBot="1" x14ac:dyDescent="0.35">
      <c r="A25" t="str">
        <f t="shared" si="4"/>
        <v>CO024</v>
      </c>
      <c r="B25" s="4" t="str">
        <f>IFERROR(VLOOKUP($A25, DataInput!$D:$E, 2, FALSE), "")</f>
        <v/>
      </c>
      <c r="C25" s="3" t="str">
        <f t="shared" ref="C25" si="44">IFERROR(
  MID($B25,
    FIND("♦", SUBSTITUTE($B25, ";", "♦", 1)) + 1,
    FIND("♦", SUBSTITUTE($B25, ";", "♦", 2)) - FIND("♦", SUBSTITUTE($B25, ";", "♦", 1)) - 1
  ),
  ""
)</f>
        <v/>
      </c>
      <c r="D25" s="3" t="str">
        <f t="shared" ref="D25" si="45">IFERROR(
  MID($B25,
    FIND("♦", SUBSTITUTE($B25, ";", "♦", 2)) + 1,
    FIND("♦", SUBSTITUTE($B25, ";", "♦", 3)) - FIND("♦", SUBSTITUTE($B25, ";", "♦", 2)) - 1
  ),
  ""
)</f>
        <v/>
      </c>
      <c r="E25" s="8" t="str">
        <f t="shared" si="5"/>
        <v/>
      </c>
      <c r="F25" s="8" t="str">
        <f t="shared" si="6"/>
        <v/>
      </c>
      <c r="G25" s="8" t="str">
        <f t="shared" si="7"/>
        <v/>
      </c>
      <c r="H25" s="8" t="str">
        <f t="shared" si="8"/>
        <v/>
      </c>
      <c r="I25" s="8" t="str">
        <f t="shared" si="9"/>
        <v/>
      </c>
      <c r="J25" s="8" t="str">
        <f t="shared" si="10"/>
        <v/>
      </c>
      <c r="K25" s="8" t="str">
        <f t="shared" si="11"/>
        <v/>
      </c>
      <c r="L25" s="8" t="str">
        <f t="shared" si="12"/>
        <v/>
      </c>
      <c r="M25" s="8" t="str">
        <f t="shared" si="13"/>
        <v/>
      </c>
      <c r="N25" s="8" t="str">
        <f t="shared" si="14"/>
        <v/>
      </c>
      <c r="O25" s="8" t="str">
        <f t="shared" si="15"/>
        <v/>
      </c>
      <c r="P25" s="3" t="str">
        <f t="shared" si="2"/>
        <v/>
      </c>
      <c r="Q25" s="3" t="str">
        <f t="shared" si="3"/>
        <v/>
      </c>
      <c r="R25" s="2" t="str">
        <f>IF(E25&lt;&gt;"",VLOOKUP($D25,LU_CO!$A$23:$D$33,Lang,FALSE),"")</f>
        <v/>
      </c>
      <c r="S25" s="9" t="str">
        <f t="shared" si="16"/>
        <v/>
      </c>
      <c r="T25" s="9" t="str">
        <f t="shared" si="17"/>
        <v/>
      </c>
      <c r="U25" s="9" t="str">
        <f t="shared" si="18"/>
        <v/>
      </c>
      <c r="V25" s="9" t="str">
        <f t="shared" si="19"/>
        <v/>
      </c>
      <c r="W25" s="9" t="str">
        <f t="shared" si="20"/>
        <v/>
      </c>
      <c r="X25" s="9" t="str">
        <f t="shared" si="21"/>
        <v/>
      </c>
      <c r="Y25" s="9" t="str">
        <f t="shared" si="22"/>
        <v/>
      </c>
    </row>
    <row r="26" spans="1:25" ht="15.6" thickTop="1" thickBot="1" x14ac:dyDescent="0.35">
      <c r="A26" t="str">
        <f t="shared" si="4"/>
        <v>CO025</v>
      </c>
      <c r="B26" s="4" t="str">
        <f>IFERROR(VLOOKUP($A26, DataInput!$D:$E, 2, FALSE), "")</f>
        <v/>
      </c>
      <c r="C26" s="3" t="str">
        <f t="shared" si="0"/>
        <v/>
      </c>
      <c r="D26" s="3" t="str">
        <f t="shared" ref="D26:D27" si="46">IFERROR(
  MID(B26,
    FIND("♦", SUBSTITUTE(B26, ";", "♦", 2)) + 1,
    FIND("♦", SUBSTITUTE(B26, ";", "♦", 3)) - FIND("♦", SUBSTITUTE(B26, ";", "♦", 2)) - 1
  ),
  ""
)</f>
        <v/>
      </c>
      <c r="E26" s="8" t="str">
        <f t="shared" si="5"/>
        <v/>
      </c>
      <c r="F26" s="8" t="str">
        <f t="shared" si="6"/>
        <v/>
      </c>
      <c r="G26" s="8" t="str">
        <f t="shared" si="7"/>
        <v/>
      </c>
      <c r="H26" s="8" t="str">
        <f t="shared" si="8"/>
        <v/>
      </c>
      <c r="I26" s="8" t="str">
        <f t="shared" si="9"/>
        <v/>
      </c>
      <c r="J26" s="8" t="str">
        <f t="shared" si="10"/>
        <v/>
      </c>
      <c r="K26" s="8" t="str">
        <f t="shared" si="11"/>
        <v/>
      </c>
      <c r="L26" s="8" t="str">
        <f t="shared" si="12"/>
        <v/>
      </c>
      <c r="M26" s="8" t="str">
        <f t="shared" si="13"/>
        <v/>
      </c>
      <c r="N26" s="8" t="str">
        <f t="shared" si="14"/>
        <v/>
      </c>
      <c r="O26" s="8" t="str">
        <f t="shared" si="15"/>
        <v/>
      </c>
      <c r="P26" s="3" t="str">
        <f t="shared" si="2"/>
        <v/>
      </c>
      <c r="Q26" s="3" t="str">
        <f t="shared" si="3"/>
        <v/>
      </c>
      <c r="R26" s="2" t="str">
        <f>IF(E26&lt;&gt;"",VLOOKUP($D26,LU_CO!$A$23:$D$33,Lang,FALSE),"")</f>
        <v/>
      </c>
      <c r="S26" s="9" t="str">
        <f t="shared" si="16"/>
        <v/>
      </c>
      <c r="T26" s="9" t="str">
        <f t="shared" si="17"/>
        <v/>
      </c>
      <c r="U26" s="9" t="str">
        <f t="shared" si="18"/>
        <v/>
      </c>
      <c r="V26" s="9" t="str">
        <f t="shared" si="19"/>
        <v/>
      </c>
      <c r="W26" s="9" t="str">
        <f t="shared" si="20"/>
        <v/>
      </c>
      <c r="X26" s="9" t="str">
        <f t="shared" si="21"/>
        <v/>
      </c>
      <c r="Y26" s="9" t="str">
        <f t="shared" si="22"/>
        <v/>
      </c>
    </row>
    <row r="27" spans="1:25" ht="15.6" thickTop="1" thickBot="1" x14ac:dyDescent="0.35">
      <c r="A27" t="str">
        <f t="shared" si="4"/>
        <v>CO026</v>
      </c>
      <c r="B27" s="4" t="str">
        <f>IFERROR(VLOOKUP($A27, DataInput!$D:$E, 2, FALSE), "")</f>
        <v/>
      </c>
      <c r="C27" s="3" t="str">
        <f t="shared" si="0"/>
        <v/>
      </c>
      <c r="D27" s="3" t="str">
        <f t="shared" si="46"/>
        <v/>
      </c>
      <c r="E27" s="8" t="str">
        <f t="shared" si="5"/>
        <v/>
      </c>
      <c r="F27" s="8" t="str">
        <f t="shared" si="6"/>
        <v/>
      </c>
      <c r="G27" s="8" t="str">
        <f t="shared" si="7"/>
        <v/>
      </c>
      <c r="H27" s="8" t="str">
        <f t="shared" si="8"/>
        <v/>
      </c>
      <c r="I27" s="8" t="str">
        <f t="shared" si="9"/>
        <v/>
      </c>
      <c r="J27" s="8" t="str">
        <f t="shared" si="10"/>
        <v/>
      </c>
      <c r="K27" s="8" t="str">
        <f t="shared" si="11"/>
        <v/>
      </c>
      <c r="L27" s="8" t="str">
        <f t="shared" si="12"/>
        <v/>
      </c>
      <c r="M27" s="8" t="str">
        <f t="shared" si="13"/>
        <v/>
      </c>
      <c r="N27" s="8" t="str">
        <f t="shared" si="14"/>
        <v/>
      </c>
      <c r="O27" s="8" t="str">
        <f t="shared" si="15"/>
        <v/>
      </c>
      <c r="P27" s="3" t="str">
        <f t="shared" si="2"/>
        <v/>
      </c>
      <c r="Q27" s="3" t="str">
        <f t="shared" si="3"/>
        <v/>
      </c>
      <c r="R27" s="2" t="str">
        <f>IF(E27&lt;&gt;"",VLOOKUP($D27,LU_CO!$A$23:$D$33,Lang,FALSE),"")</f>
        <v/>
      </c>
      <c r="S27" s="9" t="str">
        <f t="shared" si="16"/>
        <v/>
      </c>
      <c r="T27" s="9" t="str">
        <f t="shared" si="17"/>
        <v/>
      </c>
      <c r="U27" s="9" t="str">
        <f t="shared" si="18"/>
        <v/>
      </c>
      <c r="V27" s="9" t="str">
        <f t="shared" si="19"/>
        <v/>
      </c>
      <c r="W27" s="9" t="str">
        <f t="shared" si="20"/>
        <v/>
      </c>
      <c r="X27" s="9" t="str">
        <f t="shared" si="21"/>
        <v/>
      </c>
      <c r="Y27" s="9" t="str">
        <f t="shared" si="22"/>
        <v/>
      </c>
    </row>
    <row r="28" spans="1:25" ht="15.6" thickTop="1" thickBot="1" x14ac:dyDescent="0.35">
      <c r="A28" t="str">
        <f t="shared" si="4"/>
        <v>CO027</v>
      </c>
      <c r="B28" s="4" t="str">
        <f>IFERROR(VLOOKUP($A28, DataInput!$D:$E, 2, FALSE), "")</f>
        <v/>
      </c>
      <c r="C28" s="3" t="str">
        <f t="shared" ref="C28" si="47">IFERROR(
  MID($B28,
    FIND("♦", SUBSTITUTE($B28, ";", "♦", 1)) + 1,
    FIND("♦", SUBSTITUTE($B28, ";", "♦", 2)) - FIND("♦", SUBSTITUTE($B28, ";", "♦", 1)) - 1
  ),
  ""
)</f>
        <v/>
      </c>
      <c r="D28" s="3" t="str">
        <f t="shared" ref="D28" si="48">IFERROR(
  MID($B28,
    FIND("♦", SUBSTITUTE($B28, ";", "♦", 2)) + 1,
    FIND("♦", SUBSTITUTE($B28, ";", "♦", 3)) - FIND("♦", SUBSTITUTE($B28, ";", "♦", 2)) - 1
  ),
  ""
)</f>
        <v/>
      </c>
      <c r="E28" s="8" t="str">
        <f t="shared" si="5"/>
        <v/>
      </c>
      <c r="F28" s="8" t="str">
        <f t="shared" si="6"/>
        <v/>
      </c>
      <c r="G28" s="8" t="str">
        <f t="shared" si="7"/>
        <v/>
      </c>
      <c r="H28" s="8" t="str">
        <f t="shared" si="8"/>
        <v/>
      </c>
      <c r="I28" s="8" t="str">
        <f t="shared" si="9"/>
        <v/>
      </c>
      <c r="J28" s="8" t="str">
        <f t="shared" si="10"/>
        <v/>
      </c>
      <c r="K28" s="8" t="str">
        <f t="shared" si="11"/>
        <v/>
      </c>
      <c r="L28" s="8" t="str">
        <f t="shared" si="12"/>
        <v/>
      </c>
      <c r="M28" s="8" t="str">
        <f t="shared" si="13"/>
        <v/>
      </c>
      <c r="N28" s="8" t="str">
        <f t="shared" si="14"/>
        <v/>
      </c>
      <c r="O28" s="8" t="str">
        <f t="shared" si="15"/>
        <v/>
      </c>
      <c r="P28" s="3" t="str">
        <f t="shared" si="2"/>
        <v/>
      </c>
      <c r="Q28" s="3" t="str">
        <f t="shared" si="3"/>
        <v/>
      </c>
      <c r="R28" s="2" t="str">
        <f>IF(E28&lt;&gt;"",VLOOKUP($D28,LU_CO!$A$23:$D$33,Lang,FALSE),"")</f>
        <v/>
      </c>
      <c r="S28" s="9" t="str">
        <f t="shared" si="16"/>
        <v/>
      </c>
      <c r="T28" s="9" t="str">
        <f t="shared" si="17"/>
        <v/>
      </c>
      <c r="U28" s="9" t="str">
        <f t="shared" si="18"/>
        <v/>
      </c>
      <c r="V28" s="9" t="str">
        <f t="shared" si="19"/>
        <v/>
      </c>
      <c r="W28" s="9" t="str">
        <f t="shared" si="20"/>
        <v/>
      </c>
      <c r="X28" s="9" t="str">
        <f t="shared" si="21"/>
        <v/>
      </c>
      <c r="Y28" s="9" t="str">
        <f t="shared" si="22"/>
        <v/>
      </c>
    </row>
    <row r="29" spans="1:25" ht="15.6" thickTop="1" thickBot="1" x14ac:dyDescent="0.35">
      <c r="A29" t="str">
        <f t="shared" si="4"/>
        <v>CO028</v>
      </c>
      <c r="B29" s="4" t="str">
        <f>IFERROR(VLOOKUP($A29, DataInput!$D:$E, 2, FALSE), "")</f>
        <v/>
      </c>
      <c r="C29" s="3" t="str">
        <f t="shared" si="0"/>
        <v/>
      </c>
      <c r="D29" s="3" t="str">
        <f t="shared" ref="D29:D30" si="49">IFERROR(
  MID(B29,
    FIND("♦", SUBSTITUTE(B29, ";", "♦", 2)) + 1,
    FIND("♦", SUBSTITUTE(B29, ";", "♦", 3)) - FIND("♦", SUBSTITUTE(B29, ";", "♦", 2)) - 1
  ),
  ""
)</f>
        <v/>
      </c>
      <c r="E29" s="8" t="str">
        <f t="shared" si="5"/>
        <v/>
      </c>
      <c r="F29" s="8" t="str">
        <f t="shared" si="6"/>
        <v/>
      </c>
      <c r="G29" s="8" t="str">
        <f t="shared" si="7"/>
        <v/>
      </c>
      <c r="H29" s="8" t="str">
        <f t="shared" si="8"/>
        <v/>
      </c>
      <c r="I29" s="8" t="str">
        <f t="shared" si="9"/>
        <v/>
      </c>
      <c r="J29" s="8" t="str">
        <f t="shared" si="10"/>
        <v/>
      </c>
      <c r="K29" s="8" t="str">
        <f t="shared" si="11"/>
        <v/>
      </c>
      <c r="L29" s="8" t="str">
        <f t="shared" si="12"/>
        <v/>
      </c>
      <c r="M29" s="8" t="str">
        <f t="shared" si="13"/>
        <v/>
      </c>
      <c r="N29" s="8" t="str">
        <f t="shared" si="14"/>
        <v/>
      </c>
      <c r="O29" s="8" t="str">
        <f t="shared" si="15"/>
        <v/>
      </c>
      <c r="P29" s="3" t="str">
        <f t="shared" si="2"/>
        <v/>
      </c>
      <c r="Q29" s="3" t="str">
        <f t="shared" si="3"/>
        <v/>
      </c>
      <c r="R29" s="2" t="str">
        <f>IF(E29&lt;&gt;"",VLOOKUP($D29,LU_CO!$A$23:$D$33,Lang,FALSE),"")</f>
        <v/>
      </c>
      <c r="S29" s="9" t="str">
        <f t="shared" si="16"/>
        <v/>
      </c>
      <c r="T29" s="9" t="str">
        <f t="shared" si="17"/>
        <v/>
      </c>
      <c r="U29" s="9" t="str">
        <f t="shared" si="18"/>
        <v/>
      </c>
      <c r="V29" s="9" t="str">
        <f t="shared" si="19"/>
        <v/>
      </c>
      <c r="W29" s="9" t="str">
        <f t="shared" si="20"/>
        <v/>
      </c>
      <c r="X29" s="9" t="str">
        <f t="shared" si="21"/>
        <v/>
      </c>
      <c r="Y29" s="9" t="str">
        <f t="shared" si="22"/>
        <v/>
      </c>
    </row>
    <row r="30" spans="1:25" ht="15.6" thickTop="1" thickBot="1" x14ac:dyDescent="0.35">
      <c r="A30" t="str">
        <f t="shared" si="4"/>
        <v>CO029</v>
      </c>
      <c r="B30" s="4" t="str">
        <f>IFERROR(VLOOKUP($A30, DataInput!$D:$E, 2, FALSE), "")</f>
        <v/>
      </c>
      <c r="C30" s="3" t="str">
        <f t="shared" si="0"/>
        <v/>
      </c>
      <c r="D30" s="3" t="str">
        <f t="shared" si="49"/>
        <v/>
      </c>
      <c r="E30" s="8" t="str">
        <f t="shared" si="5"/>
        <v/>
      </c>
      <c r="F30" s="8" t="str">
        <f t="shared" si="6"/>
        <v/>
      </c>
      <c r="G30" s="8" t="str">
        <f t="shared" si="7"/>
        <v/>
      </c>
      <c r="H30" s="8" t="str">
        <f t="shared" si="8"/>
        <v/>
      </c>
      <c r="I30" s="8" t="str">
        <f t="shared" si="9"/>
        <v/>
      </c>
      <c r="J30" s="8" t="str">
        <f t="shared" si="10"/>
        <v/>
      </c>
      <c r="K30" s="8" t="str">
        <f t="shared" si="11"/>
        <v/>
      </c>
      <c r="L30" s="8" t="str">
        <f t="shared" si="12"/>
        <v/>
      </c>
      <c r="M30" s="8" t="str">
        <f t="shared" si="13"/>
        <v/>
      </c>
      <c r="N30" s="8" t="str">
        <f t="shared" si="14"/>
        <v/>
      </c>
      <c r="O30" s="8" t="str">
        <f t="shared" si="15"/>
        <v/>
      </c>
      <c r="P30" s="3" t="str">
        <f t="shared" si="2"/>
        <v/>
      </c>
      <c r="Q30" s="3" t="str">
        <f t="shared" si="3"/>
        <v/>
      </c>
      <c r="R30" s="2" t="str">
        <f>IF(E30&lt;&gt;"",VLOOKUP($D30,LU_CO!$A$23:$D$33,Lang,FALSE),"")</f>
        <v/>
      </c>
      <c r="S30" s="9" t="str">
        <f t="shared" si="16"/>
        <v/>
      </c>
      <c r="T30" s="9" t="str">
        <f t="shared" si="17"/>
        <v/>
      </c>
      <c r="U30" s="9" t="str">
        <f t="shared" si="18"/>
        <v/>
      </c>
      <c r="V30" s="9" t="str">
        <f t="shared" si="19"/>
        <v/>
      </c>
      <c r="W30" s="9" t="str">
        <f t="shared" si="20"/>
        <v/>
      </c>
      <c r="X30" s="9" t="str">
        <f t="shared" si="21"/>
        <v/>
      </c>
      <c r="Y30" s="9" t="str">
        <f t="shared" si="22"/>
        <v/>
      </c>
    </row>
    <row r="31" spans="1:25" ht="15.6" thickTop="1" thickBot="1" x14ac:dyDescent="0.35">
      <c r="A31" t="str">
        <f t="shared" si="4"/>
        <v>CO030</v>
      </c>
      <c r="B31" s="4" t="str">
        <f>IFERROR(VLOOKUP($A31, DataInput!$D:$E, 2, FALSE), "")</f>
        <v/>
      </c>
      <c r="C31" s="3" t="str">
        <f t="shared" ref="C31" si="50">IFERROR(
  MID($B31,
    FIND("♦", SUBSTITUTE($B31, ";", "♦", 1)) + 1,
    FIND("♦", SUBSTITUTE($B31, ";", "♦", 2)) - FIND("♦", SUBSTITUTE($B31, ";", "♦", 1)) - 1
  ),
  ""
)</f>
        <v/>
      </c>
      <c r="D31" s="3" t="str">
        <f t="shared" ref="D31" si="51">IFERROR(
  MID($B31,
    FIND("♦", SUBSTITUTE($B31, ";", "♦", 2)) + 1,
    FIND("♦", SUBSTITUTE($B31, ";", "♦", 3)) - FIND("♦", SUBSTITUTE($B31, ";", "♦", 2)) - 1
  ),
  ""
)</f>
        <v/>
      </c>
      <c r="E31" s="8" t="str">
        <f t="shared" si="5"/>
        <v/>
      </c>
      <c r="F31" s="8" t="str">
        <f t="shared" si="6"/>
        <v/>
      </c>
      <c r="G31" s="8" t="str">
        <f t="shared" si="7"/>
        <v/>
      </c>
      <c r="H31" s="8" t="str">
        <f t="shared" si="8"/>
        <v/>
      </c>
      <c r="I31" s="8" t="str">
        <f t="shared" si="9"/>
        <v/>
      </c>
      <c r="J31" s="8" t="str">
        <f t="shared" si="10"/>
        <v/>
      </c>
      <c r="K31" s="8" t="str">
        <f t="shared" si="11"/>
        <v/>
      </c>
      <c r="L31" s="8" t="str">
        <f t="shared" si="12"/>
        <v/>
      </c>
      <c r="M31" s="8" t="str">
        <f t="shared" si="13"/>
        <v/>
      </c>
      <c r="N31" s="8" t="str">
        <f t="shared" si="14"/>
        <v/>
      </c>
      <c r="O31" s="8" t="str">
        <f t="shared" si="15"/>
        <v/>
      </c>
      <c r="P31" s="3" t="str">
        <f t="shared" si="2"/>
        <v/>
      </c>
      <c r="Q31" s="3" t="str">
        <f t="shared" si="3"/>
        <v/>
      </c>
      <c r="R31" s="2" t="str">
        <f>IF(E31&lt;&gt;"",VLOOKUP($D31,LU_CO!$A$23:$D$33,Lang,FALSE),"")</f>
        <v/>
      </c>
      <c r="S31" s="9" t="str">
        <f t="shared" si="16"/>
        <v/>
      </c>
      <c r="T31" s="9" t="str">
        <f t="shared" si="17"/>
        <v/>
      </c>
      <c r="U31" s="9" t="str">
        <f t="shared" si="18"/>
        <v/>
      </c>
      <c r="V31" s="9" t="str">
        <f t="shared" si="19"/>
        <v/>
      </c>
      <c r="W31" s="9" t="str">
        <f t="shared" si="20"/>
        <v/>
      </c>
      <c r="X31" s="9" t="str">
        <f t="shared" si="21"/>
        <v/>
      </c>
      <c r="Y31" s="9" t="str">
        <f t="shared" si="22"/>
        <v/>
      </c>
    </row>
    <row r="32" spans="1:25" ht="15.6" thickTop="1" thickBot="1" x14ac:dyDescent="0.35">
      <c r="A32" t="str">
        <f t="shared" si="4"/>
        <v>CO031</v>
      </c>
      <c r="B32" s="4" t="str">
        <f>IFERROR(VLOOKUP($A32, DataInput!$D:$E, 2, FALSE), "")</f>
        <v/>
      </c>
      <c r="C32" s="3" t="str">
        <f t="shared" si="0"/>
        <v/>
      </c>
      <c r="D32" s="3" t="str">
        <f t="shared" ref="D32:D33" si="52">IFERROR(
  MID(B32,
    FIND("♦", SUBSTITUTE(B32, ";", "♦", 2)) + 1,
    FIND("♦", SUBSTITUTE(B32, ";", "♦", 3)) - FIND("♦", SUBSTITUTE(B32, ";", "♦", 2)) - 1
  ),
  ""
)</f>
        <v/>
      </c>
      <c r="E32" s="8" t="str">
        <f t="shared" si="5"/>
        <v/>
      </c>
      <c r="F32" s="8" t="str">
        <f t="shared" si="6"/>
        <v/>
      </c>
      <c r="G32" s="8" t="str">
        <f t="shared" si="7"/>
        <v/>
      </c>
      <c r="H32" s="8" t="str">
        <f t="shared" si="8"/>
        <v/>
      </c>
      <c r="I32" s="8" t="str">
        <f t="shared" si="9"/>
        <v/>
      </c>
      <c r="J32" s="8" t="str">
        <f t="shared" si="10"/>
        <v/>
      </c>
      <c r="K32" s="8" t="str">
        <f t="shared" si="11"/>
        <v/>
      </c>
      <c r="L32" s="8" t="str">
        <f t="shared" si="12"/>
        <v/>
      </c>
      <c r="M32" s="8" t="str">
        <f t="shared" si="13"/>
        <v/>
      </c>
      <c r="N32" s="8" t="str">
        <f t="shared" si="14"/>
        <v/>
      </c>
      <c r="O32" s="8" t="str">
        <f t="shared" si="15"/>
        <v/>
      </c>
      <c r="P32" s="3" t="str">
        <f t="shared" si="2"/>
        <v/>
      </c>
      <c r="Q32" s="3" t="str">
        <f t="shared" si="3"/>
        <v/>
      </c>
      <c r="R32" s="2" t="str">
        <f>IF(E32&lt;&gt;"",VLOOKUP($D32,LU_CO!$A$23:$D$33,Lang,FALSE),"")</f>
        <v/>
      </c>
      <c r="S32" s="9" t="str">
        <f t="shared" si="16"/>
        <v/>
      </c>
      <c r="T32" s="9" t="str">
        <f t="shared" si="17"/>
        <v/>
      </c>
      <c r="U32" s="9" t="str">
        <f t="shared" si="18"/>
        <v/>
      </c>
      <c r="V32" s="9" t="str">
        <f t="shared" si="19"/>
        <v/>
      </c>
      <c r="W32" s="9" t="str">
        <f t="shared" si="20"/>
        <v/>
      </c>
      <c r="X32" s="9" t="str">
        <f t="shared" si="21"/>
        <v/>
      </c>
      <c r="Y32" s="9" t="str">
        <f t="shared" si="22"/>
        <v/>
      </c>
    </row>
    <row r="33" spans="1:25" ht="15.6" thickTop="1" thickBot="1" x14ac:dyDescent="0.35">
      <c r="A33" t="str">
        <f t="shared" si="4"/>
        <v>CO032</v>
      </c>
      <c r="B33" s="4" t="str">
        <f>IFERROR(VLOOKUP($A33, DataInput!$D:$E, 2, FALSE), "")</f>
        <v/>
      </c>
      <c r="C33" s="3" t="str">
        <f t="shared" si="0"/>
        <v/>
      </c>
      <c r="D33" s="3" t="str">
        <f t="shared" si="52"/>
        <v/>
      </c>
      <c r="E33" s="8" t="str">
        <f t="shared" si="5"/>
        <v/>
      </c>
      <c r="F33" s="8" t="str">
        <f t="shared" si="6"/>
        <v/>
      </c>
      <c r="G33" s="8" t="str">
        <f t="shared" si="7"/>
        <v/>
      </c>
      <c r="H33" s="8" t="str">
        <f t="shared" si="8"/>
        <v/>
      </c>
      <c r="I33" s="8" t="str">
        <f t="shared" si="9"/>
        <v/>
      </c>
      <c r="J33" s="8" t="str">
        <f t="shared" si="10"/>
        <v/>
      </c>
      <c r="K33" s="8" t="str">
        <f t="shared" si="11"/>
        <v/>
      </c>
      <c r="L33" s="8" t="str">
        <f t="shared" si="12"/>
        <v/>
      </c>
      <c r="M33" s="8" t="str">
        <f t="shared" si="13"/>
        <v/>
      </c>
      <c r="N33" s="8" t="str">
        <f t="shared" si="14"/>
        <v/>
      </c>
      <c r="O33" s="8" t="str">
        <f t="shared" si="15"/>
        <v/>
      </c>
      <c r="P33" s="3" t="str">
        <f t="shared" si="2"/>
        <v/>
      </c>
      <c r="Q33" s="3" t="str">
        <f t="shared" si="3"/>
        <v/>
      </c>
      <c r="R33" s="2" t="str">
        <f>IF(E33&lt;&gt;"",VLOOKUP($D33,LU_CO!$A$23:$D$33,Lang,FALSE),"")</f>
        <v/>
      </c>
      <c r="S33" s="9" t="str">
        <f t="shared" si="16"/>
        <v/>
      </c>
      <c r="T33" s="9" t="str">
        <f t="shared" si="17"/>
        <v/>
      </c>
      <c r="U33" s="9" t="str">
        <f t="shared" si="18"/>
        <v/>
      </c>
      <c r="V33" s="9" t="str">
        <f t="shared" si="19"/>
        <v/>
      </c>
      <c r="W33" s="9" t="str">
        <f t="shared" si="20"/>
        <v/>
      </c>
      <c r="X33" s="9" t="str">
        <f t="shared" si="21"/>
        <v/>
      </c>
      <c r="Y33" s="9" t="str">
        <f t="shared" si="22"/>
        <v/>
      </c>
    </row>
    <row r="34" spans="1:25" ht="15.6" thickTop="1" thickBot="1" x14ac:dyDescent="0.35">
      <c r="A34" t="str">
        <f t="shared" si="4"/>
        <v>CO033</v>
      </c>
      <c r="B34" s="4" t="str">
        <f>IFERROR(VLOOKUP($A34, DataInput!$D:$E, 2, FALSE), "")</f>
        <v/>
      </c>
      <c r="C34" s="3" t="str">
        <f t="shared" ref="C34" si="53">IFERROR(
  MID($B34,
    FIND("♦", SUBSTITUTE($B34, ";", "♦", 1)) + 1,
    FIND("♦", SUBSTITUTE($B34, ";", "♦", 2)) - FIND("♦", SUBSTITUTE($B34, ";", "♦", 1)) - 1
  ),
  ""
)</f>
        <v/>
      </c>
      <c r="D34" s="3" t="str">
        <f t="shared" ref="D34" si="54">IFERROR(
  MID($B34,
    FIND("♦", SUBSTITUTE($B34, ";", "♦", 2)) + 1,
    FIND("♦", SUBSTITUTE($B34, ";", "♦", 3)) - FIND("♦", SUBSTITUTE($B34, ";", "♦", 2)) - 1
  ),
  ""
)</f>
        <v/>
      </c>
      <c r="E34" s="8" t="str">
        <f t="shared" si="5"/>
        <v/>
      </c>
      <c r="F34" s="8" t="str">
        <f t="shared" si="6"/>
        <v/>
      </c>
      <c r="G34" s="8" t="str">
        <f t="shared" si="7"/>
        <v/>
      </c>
      <c r="H34" s="8" t="str">
        <f t="shared" si="8"/>
        <v/>
      </c>
      <c r="I34" s="8" t="str">
        <f t="shared" si="9"/>
        <v/>
      </c>
      <c r="J34" s="8" t="str">
        <f t="shared" si="10"/>
        <v/>
      </c>
      <c r="K34" s="8" t="str">
        <f t="shared" si="11"/>
        <v/>
      </c>
      <c r="L34" s="8" t="str">
        <f t="shared" si="12"/>
        <v/>
      </c>
      <c r="M34" s="8" t="str">
        <f t="shared" si="13"/>
        <v/>
      </c>
      <c r="N34" s="8" t="str">
        <f t="shared" si="14"/>
        <v/>
      </c>
      <c r="O34" s="8" t="str">
        <f t="shared" si="15"/>
        <v/>
      </c>
      <c r="P34" s="3" t="str">
        <f t="shared" si="2"/>
        <v/>
      </c>
      <c r="Q34" s="3" t="str">
        <f t="shared" si="3"/>
        <v/>
      </c>
      <c r="R34" s="2" t="str">
        <f>IF(E34&lt;&gt;"",VLOOKUP($D34,LU_CO!$A$23:$D$33,Lang,FALSE),"")</f>
        <v/>
      </c>
      <c r="S34" s="9" t="str">
        <f t="shared" si="16"/>
        <v/>
      </c>
      <c r="T34" s="9" t="str">
        <f t="shared" si="17"/>
        <v/>
      </c>
      <c r="U34" s="9" t="str">
        <f t="shared" si="18"/>
        <v/>
      </c>
      <c r="V34" s="9" t="str">
        <f t="shared" si="19"/>
        <v/>
      </c>
      <c r="W34" s="9" t="str">
        <f t="shared" si="20"/>
        <v/>
      </c>
      <c r="X34" s="9" t="str">
        <f t="shared" si="21"/>
        <v/>
      </c>
      <c r="Y34" s="9" t="str">
        <f t="shared" si="22"/>
        <v/>
      </c>
    </row>
    <row r="35" spans="1:25" ht="15.6" thickTop="1" thickBot="1" x14ac:dyDescent="0.35">
      <c r="A35" t="str">
        <f t="shared" si="4"/>
        <v>CO034</v>
      </c>
      <c r="B35" s="4" t="str">
        <f>IFERROR(VLOOKUP($A35, DataInput!$D:$E, 2, FALSE), "")</f>
        <v/>
      </c>
      <c r="C35" s="3" t="str">
        <f t="shared" si="0"/>
        <v/>
      </c>
      <c r="D35" s="3" t="str">
        <f t="shared" ref="D35:D36" si="55">IFERROR(
  MID(B35,
    FIND("♦", SUBSTITUTE(B35, ";", "♦", 2)) + 1,
    FIND("♦", SUBSTITUTE(B35, ";", "♦", 3)) - FIND("♦", SUBSTITUTE(B35, ";", "♦", 2)) - 1
  ),
  ""
)</f>
        <v/>
      </c>
      <c r="E35" s="8" t="str">
        <f t="shared" si="5"/>
        <v/>
      </c>
      <c r="F35" s="8" t="str">
        <f t="shared" si="6"/>
        <v/>
      </c>
      <c r="G35" s="8" t="str">
        <f t="shared" si="7"/>
        <v/>
      </c>
      <c r="H35" s="8" t="str">
        <f t="shared" si="8"/>
        <v/>
      </c>
      <c r="I35" s="8" t="str">
        <f t="shared" si="9"/>
        <v/>
      </c>
      <c r="J35" s="8" t="str">
        <f t="shared" si="10"/>
        <v/>
      </c>
      <c r="K35" s="8" t="str">
        <f t="shared" si="11"/>
        <v/>
      </c>
      <c r="L35" s="8" t="str">
        <f t="shared" si="12"/>
        <v/>
      </c>
      <c r="M35" s="8" t="str">
        <f t="shared" si="13"/>
        <v/>
      </c>
      <c r="N35" s="8" t="str">
        <f t="shared" si="14"/>
        <v/>
      </c>
      <c r="O35" s="8" t="str">
        <f t="shared" si="15"/>
        <v/>
      </c>
      <c r="P35" s="3" t="str">
        <f t="shared" si="2"/>
        <v/>
      </c>
      <c r="Q35" s="3" t="str">
        <f t="shared" si="3"/>
        <v/>
      </c>
      <c r="R35" s="2" t="str">
        <f>IF(E35&lt;&gt;"",VLOOKUP($D35,LU_CO!$A$23:$D$33,Lang,FALSE),"")</f>
        <v/>
      </c>
      <c r="S35" s="9" t="str">
        <f t="shared" si="16"/>
        <v/>
      </c>
      <c r="T35" s="9" t="str">
        <f t="shared" si="17"/>
        <v/>
      </c>
      <c r="U35" s="9" t="str">
        <f t="shared" si="18"/>
        <v/>
      </c>
      <c r="V35" s="9" t="str">
        <f t="shared" si="19"/>
        <v/>
      </c>
      <c r="W35" s="9" t="str">
        <f t="shared" si="20"/>
        <v/>
      </c>
      <c r="X35" s="9" t="str">
        <f t="shared" si="21"/>
        <v/>
      </c>
      <c r="Y35" s="9" t="str">
        <f t="shared" si="22"/>
        <v/>
      </c>
    </row>
    <row r="36" spans="1:25" ht="15.6" thickTop="1" thickBot="1" x14ac:dyDescent="0.35">
      <c r="A36" t="str">
        <f t="shared" si="4"/>
        <v>CO035</v>
      </c>
      <c r="B36" s="4" t="str">
        <f>IFERROR(VLOOKUP($A36, DataInput!$D:$E, 2, FALSE), "")</f>
        <v/>
      </c>
      <c r="C36" s="3" t="str">
        <f t="shared" si="0"/>
        <v/>
      </c>
      <c r="D36" s="3" t="str">
        <f t="shared" si="55"/>
        <v/>
      </c>
      <c r="E36" s="8" t="str">
        <f t="shared" si="5"/>
        <v/>
      </c>
      <c r="F36" s="8" t="str">
        <f t="shared" si="6"/>
        <v/>
      </c>
      <c r="G36" s="8" t="str">
        <f t="shared" si="7"/>
        <v/>
      </c>
      <c r="H36" s="8" t="str">
        <f t="shared" si="8"/>
        <v/>
      </c>
      <c r="I36" s="8" t="str">
        <f t="shared" si="9"/>
        <v/>
      </c>
      <c r="J36" s="8" t="str">
        <f t="shared" si="10"/>
        <v/>
      </c>
      <c r="K36" s="8" t="str">
        <f t="shared" si="11"/>
        <v/>
      </c>
      <c r="L36" s="8" t="str">
        <f t="shared" si="12"/>
        <v/>
      </c>
      <c r="M36" s="8" t="str">
        <f t="shared" si="13"/>
        <v/>
      </c>
      <c r="N36" s="8" t="str">
        <f t="shared" si="14"/>
        <v/>
      </c>
      <c r="O36" s="8" t="str">
        <f t="shared" si="15"/>
        <v/>
      </c>
      <c r="P36" s="3" t="str">
        <f t="shared" si="2"/>
        <v/>
      </c>
      <c r="Q36" s="3" t="str">
        <f t="shared" si="3"/>
        <v/>
      </c>
      <c r="R36" s="2" t="str">
        <f>IF(E36&lt;&gt;"",VLOOKUP($D36,LU_CO!$A$23:$D$33,Lang,FALSE),"")</f>
        <v/>
      </c>
      <c r="S36" s="9" t="str">
        <f t="shared" si="16"/>
        <v/>
      </c>
      <c r="T36" s="9" t="str">
        <f t="shared" si="17"/>
        <v/>
      </c>
      <c r="U36" s="9" t="str">
        <f t="shared" si="18"/>
        <v/>
      </c>
      <c r="V36" s="9" t="str">
        <f t="shared" si="19"/>
        <v/>
      </c>
      <c r="W36" s="9" t="str">
        <f t="shared" si="20"/>
        <v/>
      </c>
      <c r="X36" s="9" t="str">
        <f t="shared" si="21"/>
        <v/>
      </c>
      <c r="Y36" s="9" t="str">
        <f t="shared" si="22"/>
        <v/>
      </c>
    </row>
    <row r="37" spans="1:25" ht="15.6" thickTop="1" thickBot="1" x14ac:dyDescent="0.35">
      <c r="A37" t="str">
        <f t="shared" si="4"/>
        <v>CO036</v>
      </c>
      <c r="B37" s="4" t="str">
        <f>IFERROR(VLOOKUP($A37, DataInput!$D:$E, 2, FALSE), "")</f>
        <v/>
      </c>
      <c r="C37" s="3" t="str">
        <f t="shared" ref="C37" si="56">IFERROR(
  MID($B37,
    FIND("♦", SUBSTITUTE($B37, ";", "♦", 1)) + 1,
    FIND("♦", SUBSTITUTE($B37, ";", "♦", 2)) - FIND("♦", SUBSTITUTE($B37, ";", "♦", 1)) - 1
  ),
  ""
)</f>
        <v/>
      </c>
      <c r="D37" s="3" t="str">
        <f t="shared" ref="D37" si="57">IFERROR(
  MID($B37,
    FIND("♦", SUBSTITUTE($B37, ";", "♦", 2)) + 1,
    FIND("♦", SUBSTITUTE($B37, ";", "♦", 3)) - FIND("♦", SUBSTITUTE($B37, ";", "♦", 2)) - 1
  ),
  ""
)</f>
        <v/>
      </c>
      <c r="E37" s="8" t="str">
        <f t="shared" si="5"/>
        <v/>
      </c>
      <c r="F37" s="8" t="str">
        <f t="shared" si="6"/>
        <v/>
      </c>
      <c r="G37" s="8" t="str">
        <f t="shared" si="7"/>
        <v/>
      </c>
      <c r="H37" s="8" t="str">
        <f t="shared" si="8"/>
        <v/>
      </c>
      <c r="I37" s="8" t="str">
        <f t="shared" si="9"/>
        <v/>
      </c>
      <c r="J37" s="8" t="str">
        <f t="shared" si="10"/>
        <v/>
      </c>
      <c r="K37" s="8" t="str">
        <f t="shared" si="11"/>
        <v/>
      </c>
      <c r="L37" s="8" t="str">
        <f t="shared" si="12"/>
        <v/>
      </c>
      <c r="M37" s="8" t="str">
        <f t="shared" si="13"/>
        <v/>
      </c>
      <c r="N37" s="8" t="str">
        <f t="shared" si="14"/>
        <v/>
      </c>
      <c r="O37" s="8" t="str">
        <f t="shared" si="15"/>
        <v/>
      </c>
      <c r="P37" s="3" t="str">
        <f t="shared" si="2"/>
        <v/>
      </c>
      <c r="Q37" s="3" t="str">
        <f t="shared" si="3"/>
        <v/>
      </c>
      <c r="R37" s="2" t="str">
        <f>IF(E37&lt;&gt;"",VLOOKUP($D37,LU_CO!$A$23:$D$33,Lang,FALSE),"")</f>
        <v/>
      </c>
      <c r="S37" s="9" t="str">
        <f t="shared" si="16"/>
        <v/>
      </c>
      <c r="T37" s="9" t="str">
        <f t="shared" si="17"/>
        <v/>
      </c>
      <c r="U37" s="9" t="str">
        <f t="shared" si="18"/>
        <v/>
      </c>
      <c r="V37" s="9" t="str">
        <f t="shared" si="19"/>
        <v/>
      </c>
      <c r="W37" s="9" t="str">
        <f t="shared" si="20"/>
        <v/>
      </c>
      <c r="X37" s="9" t="str">
        <f t="shared" si="21"/>
        <v/>
      </c>
      <c r="Y37" s="9" t="str">
        <f t="shared" si="22"/>
        <v/>
      </c>
    </row>
    <row r="38" spans="1:25" ht="15.6" thickTop="1" thickBot="1" x14ac:dyDescent="0.35">
      <c r="A38" t="str">
        <f t="shared" si="4"/>
        <v>CO037</v>
      </c>
      <c r="B38" s="4" t="str">
        <f>IFERROR(VLOOKUP($A38, DataInput!$D:$E, 2, FALSE), "")</f>
        <v/>
      </c>
      <c r="C38" s="3" t="str">
        <f t="shared" si="0"/>
        <v/>
      </c>
      <c r="D38" s="3" t="str">
        <f t="shared" ref="D38:D39" si="58">IFERROR(
  MID(B38,
    FIND("♦", SUBSTITUTE(B38, ";", "♦", 2)) + 1,
    FIND("♦", SUBSTITUTE(B38, ";", "♦", 3)) - FIND("♦", SUBSTITUTE(B38, ";", "♦", 2)) - 1
  ),
  ""
)</f>
        <v/>
      </c>
      <c r="E38" s="8" t="str">
        <f t="shared" si="5"/>
        <v/>
      </c>
      <c r="F38" s="8" t="str">
        <f t="shared" si="6"/>
        <v/>
      </c>
      <c r="G38" s="8" t="str">
        <f t="shared" si="7"/>
        <v/>
      </c>
      <c r="H38" s="8" t="str">
        <f t="shared" si="8"/>
        <v/>
      </c>
      <c r="I38" s="8" t="str">
        <f t="shared" si="9"/>
        <v/>
      </c>
      <c r="J38" s="8" t="str">
        <f t="shared" si="10"/>
        <v/>
      </c>
      <c r="K38" s="8" t="str">
        <f t="shared" si="11"/>
        <v/>
      </c>
      <c r="L38" s="8" t="str">
        <f t="shared" si="12"/>
        <v/>
      </c>
      <c r="M38" s="8" t="str">
        <f t="shared" si="13"/>
        <v/>
      </c>
      <c r="N38" s="8" t="str">
        <f t="shared" si="14"/>
        <v/>
      </c>
      <c r="O38" s="8" t="str">
        <f t="shared" si="15"/>
        <v/>
      </c>
      <c r="P38" s="3" t="str">
        <f t="shared" si="2"/>
        <v/>
      </c>
      <c r="Q38" s="3" t="str">
        <f t="shared" si="3"/>
        <v/>
      </c>
      <c r="R38" s="2" t="str">
        <f>IF(E38&lt;&gt;"",VLOOKUP($D38,LU_CO!$A$23:$D$33,Lang,FALSE),"")</f>
        <v/>
      </c>
      <c r="S38" s="9" t="str">
        <f t="shared" si="16"/>
        <v/>
      </c>
      <c r="T38" s="9" t="str">
        <f t="shared" si="17"/>
        <v/>
      </c>
      <c r="U38" s="9" t="str">
        <f t="shared" si="18"/>
        <v/>
      </c>
      <c r="V38" s="9" t="str">
        <f t="shared" si="19"/>
        <v/>
      </c>
      <c r="W38" s="9" t="str">
        <f t="shared" si="20"/>
        <v/>
      </c>
      <c r="X38" s="9" t="str">
        <f t="shared" si="21"/>
        <v/>
      </c>
      <c r="Y38" s="9" t="str">
        <f t="shared" si="22"/>
        <v/>
      </c>
    </row>
    <row r="39" spans="1:25" ht="15.6" thickTop="1" thickBot="1" x14ac:dyDescent="0.35">
      <c r="A39" t="str">
        <f t="shared" si="4"/>
        <v>CO038</v>
      </c>
      <c r="B39" s="4" t="str">
        <f>IFERROR(VLOOKUP($A39, DataInput!$D:$E, 2, FALSE), "")</f>
        <v/>
      </c>
      <c r="C39" s="3" t="str">
        <f t="shared" si="0"/>
        <v/>
      </c>
      <c r="D39" s="3" t="str">
        <f t="shared" si="58"/>
        <v/>
      </c>
      <c r="E39" s="8" t="str">
        <f t="shared" si="5"/>
        <v/>
      </c>
      <c r="F39" s="8" t="str">
        <f t="shared" si="6"/>
        <v/>
      </c>
      <c r="G39" s="8" t="str">
        <f t="shared" si="7"/>
        <v/>
      </c>
      <c r="H39" s="8" t="str">
        <f t="shared" si="8"/>
        <v/>
      </c>
      <c r="I39" s="8" t="str">
        <f t="shared" si="9"/>
        <v/>
      </c>
      <c r="J39" s="8" t="str">
        <f t="shared" si="10"/>
        <v/>
      </c>
      <c r="K39" s="8" t="str">
        <f t="shared" si="11"/>
        <v/>
      </c>
      <c r="L39" s="8" t="str">
        <f t="shared" si="12"/>
        <v/>
      </c>
      <c r="M39" s="8" t="str">
        <f t="shared" si="13"/>
        <v/>
      </c>
      <c r="N39" s="8" t="str">
        <f t="shared" si="14"/>
        <v/>
      </c>
      <c r="O39" s="8" t="str">
        <f t="shared" si="15"/>
        <v/>
      </c>
      <c r="P39" s="3" t="str">
        <f t="shared" si="2"/>
        <v/>
      </c>
      <c r="Q39" s="3" t="str">
        <f t="shared" si="3"/>
        <v/>
      </c>
      <c r="R39" s="2" t="str">
        <f>IF(E39&lt;&gt;"",VLOOKUP($D39,LU_CO!$A$23:$D$33,Lang,FALSE),"")</f>
        <v/>
      </c>
      <c r="S39" s="9" t="str">
        <f t="shared" si="16"/>
        <v/>
      </c>
      <c r="T39" s="9" t="str">
        <f t="shared" si="17"/>
        <v/>
      </c>
      <c r="U39" s="9" t="str">
        <f t="shared" si="18"/>
        <v/>
      </c>
      <c r="V39" s="9" t="str">
        <f t="shared" si="19"/>
        <v/>
      </c>
      <c r="W39" s="9" t="str">
        <f t="shared" si="20"/>
        <v/>
      </c>
      <c r="X39" s="9" t="str">
        <f t="shared" si="21"/>
        <v/>
      </c>
      <c r="Y39" s="9" t="str">
        <f t="shared" si="22"/>
        <v/>
      </c>
    </row>
    <row r="40" spans="1:25" ht="15.6" thickTop="1" thickBot="1" x14ac:dyDescent="0.35">
      <c r="A40" t="str">
        <f t="shared" si="4"/>
        <v>CO039</v>
      </c>
      <c r="B40" s="4" t="str">
        <f>IFERROR(VLOOKUP($A40, DataInput!$D:$E, 2, FALSE), "")</f>
        <v/>
      </c>
      <c r="C40" s="3" t="str">
        <f t="shared" ref="C40" si="59">IFERROR(
  MID($B40,
    FIND("♦", SUBSTITUTE($B40, ";", "♦", 1)) + 1,
    FIND("♦", SUBSTITUTE($B40, ";", "♦", 2)) - FIND("♦", SUBSTITUTE($B40, ";", "♦", 1)) - 1
  ),
  ""
)</f>
        <v/>
      </c>
      <c r="D40" s="3" t="str">
        <f t="shared" ref="D40" si="60">IFERROR(
  MID($B40,
    FIND("♦", SUBSTITUTE($B40, ";", "♦", 2)) + 1,
    FIND("♦", SUBSTITUTE($B40, ";", "♦", 3)) - FIND("♦", SUBSTITUTE($B40, ";", "♦", 2)) - 1
  ),
  ""
)</f>
        <v/>
      </c>
      <c r="E40" s="8" t="str">
        <f t="shared" si="5"/>
        <v/>
      </c>
      <c r="F40" s="8" t="str">
        <f t="shared" si="6"/>
        <v/>
      </c>
      <c r="G40" s="8" t="str">
        <f t="shared" si="7"/>
        <v/>
      </c>
      <c r="H40" s="8" t="str">
        <f t="shared" si="8"/>
        <v/>
      </c>
      <c r="I40" s="8" t="str">
        <f t="shared" si="9"/>
        <v/>
      </c>
      <c r="J40" s="8" t="str">
        <f t="shared" si="10"/>
        <v/>
      </c>
      <c r="K40" s="8" t="str">
        <f t="shared" si="11"/>
        <v/>
      </c>
      <c r="L40" s="8" t="str">
        <f t="shared" si="12"/>
        <v/>
      </c>
      <c r="M40" s="8" t="str">
        <f t="shared" si="13"/>
        <v/>
      </c>
      <c r="N40" s="8" t="str">
        <f t="shared" si="14"/>
        <v/>
      </c>
      <c r="O40" s="8" t="str">
        <f t="shared" si="15"/>
        <v/>
      </c>
      <c r="P40" s="3" t="str">
        <f t="shared" si="2"/>
        <v/>
      </c>
      <c r="Q40" s="3" t="str">
        <f t="shared" si="3"/>
        <v/>
      </c>
      <c r="R40" s="2" t="str">
        <f>IF(E40&lt;&gt;"",VLOOKUP($D40,LU_CO!$A$23:$D$33,Lang,FALSE),"")</f>
        <v/>
      </c>
      <c r="S40" s="9" t="str">
        <f t="shared" si="16"/>
        <v/>
      </c>
      <c r="T40" s="9" t="str">
        <f t="shared" si="17"/>
        <v/>
      </c>
      <c r="U40" s="9" t="str">
        <f t="shared" si="18"/>
        <v/>
      </c>
      <c r="V40" s="9" t="str">
        <f t="shared" si="19"/>
        <v/>
      </c>
      <c r="W40" s="9" t="str">
        <f t="shared" si="20"/>
        <v/>
      </c>
      <c r="X40" s="9" t="str">
        <f t="shared" si="21"/>
        <v/>
      </c>
      <c r="Y40" s="9" t="str">
        <f t="shared" si="22"/>
        <v/>
      </c>
    </row>
    <row r="41" spans="1:25" ht="15.6" thickTop="1" thickBot="1" x14ac:dyDescent="0.35">
      <c r="A41" t="str">
        <f t="shared" si="4"/>
        <v>CO040</v>
      </c>
      <c r="B41" s="4" t="str">
        <f>IFERROR(VLOOKUP($A41, DataInput!$D:$E, 2, FALSE), "")</f>
        <v/>
      </c>
      <c r="C41" s="3" t="str">
        <f t="shared" si="0"/>
        <v/>
      </c>
      <c r="D41" s="3" t="str">
        <f t="shared" ref="D41:D42" si="61">IFERROR(
  MID(B41,
    FIND("♦", SUBSTITUTE(B41, ";", "♦", 2)) + 1,
    FIND("♦", SUBSTITUTE(B41, ";", "♦", 3)) - FIND("♦", SUBSTITUTE(B41, ";", "♦", 2)) - 1
  ),
  ""
)</f>
        <v/>
      </c>
      <c r="E41" s="8" t="str">
        <f t="shared" si="5"/>
        <v/>
      </c>
      <c r="F41" s="8" t="str">
        <f t="shared" si="6"/>
        <v/>
      </c>
      <c r="G41" s="8" t="str">
        <f t="shared" si="7"/>
        <v/>
      </c>
      <c r="H41" s="8" t="str">
        <f t="shared" si="8"/>
        <v/>
      </c>
      <c r="I41" s="8" t="str">
        <f t="shared" si="9"/>
        <v/>
      </c>
      <c r="J41" s="8" t="str">
        <f t="shared" si="10"/>
        <v/>
      </c>
      <c r="K41" s="8" t="str">
        <f t="shared" si="11"/>
        <v/>
      </c>
      <c r="L41" s="8" t="str">
        <f t="shared" si="12"/>
        <v/>
      </c>
      <c r="M41" s="8" t="str">
        <f t="shared" si="13"/>
        <v/>
      </c>
      <c r="N41" s="8" t="str">
        <f t="shared" si="14"/>
        <v/>
      </c>
      <c r="O41" s="8" t="str">
        <f t="shared" si="15"/>
        <v/>
      </c>
      <c r="P41" s="3" t="str">
        <f t="shared" si="2"/>
        <v/>
      </c>
      <c r="Q41" s="3" t="str">
        <f t="shared" si="3"/>
        <v/>
      </c>
      <c r="R41" s="2" t="str">
        <f>IF(E41&lt;&gt;"",VLOOKUP($D41,LU_CO!$A$23:$D$33,Lang,FALSE),"")</f>
        <v/>
      </c>
      <c r="S41" s="9" t="str">
        <f t="shared" si="16"/>
        <v/>
      </c>
      <c r="T41" s="9" t="str">
        <f t="shared" si="17"/>
        <v/>
      </c>
      <c r="U41" s="9" t="str">
        <f t="shared" si="18"/>
        <v/>
      </c>
      <c r="V41" s="9" t="str">
        <f t="shared" si="19"/>
        <v/>
      </c>
      <c r="W41" s="9" t="str">
        <f t="shared" si="20"/>
        <v/>
      </c>
      <c r="X41" s="9" t="str">
        <f t="shared" si="21"/>
        <v/>
      </c>
      <c r="Y41" s="9" t="str">
        <f t="shared" si="22"/>
        <v/>
      </c>
    </row>
    <row r="42" spans="1:25" ht="15.6" thickTop="1" thickBot="1" x14ac:dyDescent="0.35">
      <c r="A42" t="str">
        <f t="shared" si="4"/>
        <v>CO041</v>
      </c>
      <c r="B42" s="4" t="str">
        <f>IFERROR(VLOOKUP($A42, DataInput!$D:$E, 2, FALSE), "")</f>
        <v/>
      </c>
      <c r="C42" s="3" t="str">
        <f t="shared" si="0"/>
        <v/>
      </c>
      <c r="D42" s="3" t="str">
        <f t="shared" si="61"/>
        <v/>
      </c>
      <c r="E42" s="8" t="str">
        <f t="shared" si="5"/>
        <v/>
      </c>
      <c r="F42" s="8" t="str">
        <f t="shared" si="6"/>
        <v/>
      </c>
      <c r="G42" s="8" t="str">
        <f t="shared" si="7"/>
        <v/>
      </c>
      <c r="H42" s="8" t="str">
        <f t="shared" si="8"/>
        <v/>
      </c>
      <c r="I42" s="8" t="str">
        <f t="shared" si="9"/>
        <v/>
      </c>
      <c r="J42" s="8" t="str">
        <f t="shared" si="10"/>
        <v/>
      </c>
      <c r="K42" s="8" t="str">
        <f t="shared" si="11"/>
        <v/>
      </c>
      <c r="L42" s="8" t="str">
        <f t="shared" si="12"/>
        <v/>
      </c>
      <c r="M42" s="8" t="str">
        <f t="shared" si="13"/>
        <v/>
      </c>
      <c r="N42" s="8" t="str">
        <f t="shared" si="14"/>
        <v/>
      </c>
      <c r="O42" s="8" t="str">
        <f t="shared" si="15"/>
        <v/>
      </c>
      <c r="P42" s="3" t="str">
        <f t="shared" si="2"/>
        <v/>
      </c>
      <c r="Q42" s="3" t="str">
        <f t="shared" si="3"/>
        <v/>
      </c>
      <c r="R42" s="2" t="str">
        <f>IF(E42&lt;&gt;"",VLOOKUP($D42,LU_CO!$A$23:$D$33,Lang,FALSE),"")</f>
        <v/>
      </c>
      <c r="S42" s="9" t="str">
        <f t="shared" si="16"/>
        <v/>
      </c>
      <c r="T42" s="9" t="str">
        <f t="shared" si="17"/>
        <v/>
      </c>
      <c r="U42" s="9" t="str">
        <f t="shared" si="18"/>
        <v/>
      </c>
      <c r="V42" s="9" t="str">
        <f t="shared" si="19"/>
        <v/>
      </c>
      <c r="W42" s="9" t="str">
        <f t="shared" si="20"/>
        <v/>
      </c>
      <c r="X42" s="9" t="str">
        <f t="shared" si="21"/>
        <v/>
      </c>
      <c r="Y42" s="9" t="str">
        <f t="shared" si="22"/>
        <v/>
      </c>
    </row>
    <row r="43" spans="1:25" ht="15.6" thickTop="1" thickBot="1" x14ac:dyDescent="0.35">
      <c r="A43" t="str">
        <f t="shared" si="4"/>
        <v>CO042</v>
      </c>
      <c r="B43" s="4" t="str">
        <f>IFERROR(VLOOKUP($A43, DataInput!$D:$E, 2, FALSE), "")</f>
        <v/>
      </c>
      <c r="C43" s="3" t="str">
        <f t="shared" ref="C43" si="62">IFERROR(
  MID($B43,
    FIND("♦", SUBSTITUTE($B43, ";", "♦", 1)) + 1,
    FIND("♦", SUBSTITUTE($B43, ";", "♦", 2)) - FIND("♦", SUBSTITUTE($B43, ";", "♦", 1)) - 1
  ),
  ""
)</f>
        <v/>
      </c>
      <c r="D43" s="3" t="str">
        <f t="shared" ref="D43" si="63">IFERROR(
  MID($B43,
    FIND("♦", SUBSTITUTE($B43, ";", "♦", 2)) + 1,
    FIND("♦", SUBSTITUTE($B43, ";", "♦", 3)) - FIND("♦", SUBSTITUTE($B43, ";", "♦", 2)) - 1
  ),
  ""
)</f>
        <v/>
      </c>
      <c r="E43" s="8" t="str">
        <f t="shared" si="5"/>
        <v/>
      </c>
      <c r="F43" s="8" t="str">
        <f t="shared" si="6"/>
        <v/>
      </c>
      <c r="G43" s="8" t="str">
        <f t="shared" si="7"/>
        <v/>
      </c>
      <c r="H43" s="8" t="str">
        <f t="shared" si="8"/>
        <v/>
      </c>
      <c r="I43" s="8" t="str">
        <f t="shared" si="9"/>
        <v/>
      </c>
      <c r="J43" s="8" t="str">
        <f t="shared" si="10"/>
        <v/>
      </c>
      <c r="K43" s="8" t="str">
        <f t="shared" si="11"/>
        <v/>
      </c>
      <c r="L43" s="8" t="str">
        <f t="shared" si="12"/>
        <v/>
      </c>
      <c r="M43" s="8" t="str">
        <f t="shared" si="13"/>
        <v/>
      </c>
      <c r="N43" s="8" t="str">
        <f t="shared" si="14"/>
        <v/>
      </c>
      <c r="O43" s="8" t="str">
        <f t="shared" si="15"/>
        <v/>
      </c>
      <c r="P43" s="3" t="str">
        <f t="shared" si="2"/>
        <v/>
      </c>
      <c r="Q43" s="3" t="str">
        <f t="shared" si="3"/>
        <v/>
      </c>
      <c r="R43" s="2" t="str">
        <f>IF(E43&lt;&gt;"",VLOOKUP($D43,LU_CO!$A$23:$D$33,Lang,FALSE),"")</f>
        <v/>
      </c>
      <c r="S43" s="9" t="str">
        <f t="shared" si="16"/>
        <v/>
      </c>
      <c r="T43" s="9" t="str">
        <f t="shared" si="17"/>
        <v/>
      </c>
      <c r="U43" s="9" t="str">
        <f t="shared" si="18"/>
        <v/>
      </c>
      <c r="V43" s="9" t="str">
        <f t="shared" si="19"/>
        <v/>
      </c>
      <c r="W43" s="9" t="str">
        <f t="shared" si="20"/>
        <v/>
      </c>
      <c r="X43" s="9" t="str">
        <f t="shared" si="21"/>
        <v/>
      </c>
      <c r="Y43" s="9" t="str">
        <f t="shared" si="22"/>
        <v/>
      </c>
    </row>
    <row r="44" spans="1:25" ht="15.6" thickTop="1" thickBot="1" x14ac:dyDescent="0.35">
      <c r="A44" t="str">
        <f t="shared" si="4"/>
        <v>CO043</v>
      </c>
      <c r="B44" s="4" t="str">
        <f>IFERROR(VLOOKUP($A44, DataInput!$D:$E, 2, FALSE), "")</f>
        <v/>
      </c>
      <c r="C44" s="3" t="str">
        <f t="shared" si="0"/>
        <v/>
      </c>
      <c r="D44" s="3" t="str">
        <f t="shared" ref="D44:D45" si="64">IFERROR(
  MID(B44,
    FIND("♦", SUBSTITUTE(B44, ";", "♦", 2)) + 1,
    FIND("♦", SUBSTITUTE(B44, ";", "♦", 3)) - FIND("♦", SUBSTITUTE(B44, ";", "♦", 2)) - 1
  ),
  ""
)</f>
        <v/>
      </c>
      <c r="E44" s="8" t="str">
        <f t="shared" si="5"/>
        <v/>
      </c>
      <c r="F44" s="8" t="str">
        <f t="shared" si="6"/>
        <v/>
      </c>
      <c r="G44" s="8" t="str">
        <f t="shared" si="7"/>
        <v/>
      </c>
      <c r="H44" s="8" t="str">
        <f t="shared" si="8"/>
        <v/>
      </c>
      <c r="I44" s="8" t="str">
        <f t="shared" si="9"/>
        <v/>
      </c>
      <c r="J44" s="8" t="str">
        <f t="shared" si="10"/>
        <v/>
      </c>
      <c r="K44" s="8" t="str">
        <f t="shared" si="11"/>
        <v/>
      </c>
      <c r="L44" s="8" t="str">
        <f t="shared" si="12"/>
        <v/>
      </c>
      <c r="M44" s="8" t="str">
        <f t="shared" si="13"/>
        <v/>
      </c>
      <c r="N44" s="8" t="str">
        <f t="shared" si="14"/>
        <v/>
      </c>
      <c r="O44" s="8" t="str">
        <f t="shared" si="15"/>
        <v/>
      </c>
      <c r="P44" s="3" t="str">
        <f t="shared" si="2"/>
        <v/>
      </c>
      <c r="Q44" s="3" t="str">
        <f t="shared" si="3"/>
        <v/>
      </c>
      <c r="R44" s="2" t="str">
        <f>IF(E44&lt;&gt;"",VLOOKUP($D44,LU_CO!$A$23:$D$33,Lang,FALSE),"")</f>
        <v/>
      </c>
      <c r="S44" s="9" t="str">
        <f t="shared" si="16"/>
        <v/>
      </c>
      <c r="T44" s="9" t="str">
        <f t="shared" si="17"/>
        <v/>
      </c>
      <c r="U44" s="9" t="str">
        <f t="shared" si="18"/>
        <v/>
      </c>
      <c r="V44" s="9" t="str">
        <f t="shared" si="19"/>
        <v/>
      </c>
      <c r="W44" s="9" t="str">
        <f t="shared" si="20"/>
        <v/>
      </c>
      <c r="X44" s="9" t="str">
        <f t="shared" si="21"/>
        <v/>
      </c>
      <c r="Y44" s="9" t="str">
        <f t="shared" si="22"/>
        <v/>
      </c>
    </row>
    <row r="45" spans="1:25" ht="15.6" thickTop="1" thickBot="1" x14ac:dyDescent="0.35">
      <c r="A45" t="str">
        <f t="shared" si="4"/>
        <v>CO044</v>
      </c>
      <c r="B45" s="4" t="str">
        <f>IFERROR(VLOOKUP($A45, DataInput!$D:$E, 2, FALSE), "")</f>
        <v/>
      </c>
      <c r="C45" s="3" t="str">
        <f t="shared" si="0"/>
        <v/>
      </c>
      <c r="D45" s="3" t="str">
        <f t="shared" si="64"/>
        <v/>
      </c>
      <c r="E45" s="8" t="str">
        <f t="shared" si="5"/>
        <v/>
      </c>
      <c r="F45" s="8" t="str">
        <f t="shared" si="6"/>
        <v/>
      </c>
      <c r="G45" s="8" t="str">
        <f t="shared" si="7"/>
        <v/>
      </c>
      <c r="H45" s="8" t="str">
        <f t="shared" si="8"/>
        <v/>
      </c>
      <c r="I45" s="8" t="str">
        <f t="shared" si="9"/>
        <v/>
      </c>
      <c r="J45" s="8" t="str">
        <f t="shared" si="10"/>
        <v/>
      </c>
      <c r="K45" s="8" t="str">
        <f t="shared" si="11"/>
        <v/>
      </c>
      <c r="L45" s="8" t="str">
        <f t="shared" si="12"/>
        <v/>
      </c>
      <c r="M45" s="8" t="str">
        <f t="shared" si="13"/>
        <v/>
      </c>
      <c r="N45" s="8" t="str">
        <f t="shared" si="14"/>
        <v/>
      </c>
      <c r="O45" s="8" t="str">
        <f t="shared" si="15"/>
        <v/>
      </c>
      <c r="P45" s="3" t="str">
        <f t="shared" si="2"/>
        <v/>
      </c>
      <c r="Q45" s="3" t="str">
        <f t="shared" si="3"/>
        <v/>
      </c>
      <c r="R45" s="2" t="str">
        <f>IF(E45&lt;&gt;"",VLOOKUP($D45,LU_CO!$A$23:$D$33,Lang,FALSE),"")</f>
        <v/>
      </c>
      <c r="S45" s="9" t="str">
        <f t="shared" si="16"/>
        <v/>
      </c>
      <c r="T45" s="9" t="str">
        <f t="shared" si="17"/>
        <v/>
      </c>
      <c r="U45" s="9" t="str">
        <f t="shared" si="18"/>
        <v/>
      </c>
      <c r="V45" s="9" t="str">
        <f t="shared" si="19"/>
        <v/>
      </c>
      <c r="W45" s="9" t="str">
        <f t="shared" si="20"/>
        <v/>
      </c>
      <c r="X45" s="9" t="str">
        <f t="shared" si="21"/>
        <v/>
      </c>
      <c r="Y45" s="9" t="str">
        <f t="shared" si="22"/>
        <v/>
      </c>
    </row>
    <row r="46" spans="1:25" ht="15.6" thickTop="1" thickBot="1" x14ac:dyDescent="0.35">
      <c r="A46" t="str">
        <f t="shared" si="4"/>
        <v>CO045</v>
      </c>
      <c r="B46" s="4" t="str">
        <f>IFERROR(VLOOKUP($A46, DataInput!$D:$E, 2, FALSE), "")</f>
        <v/>
      </c>
      <c r="C46" s="3" t="str">
        <f t="shared" ref="C46" si="65">IFERROR(
  MID($B46,
    FIND("♦", SUBSTITUTE($B46, ";", "♦", 1)) + 1,
    FIND("♦", SUBSTITUTE($B46, ";", "♦", 2)) - FIND("♦", SUBSTITUTE($B46, ";", "♦", 1)) - 1
  ),
  ""
)</f>
        <v/>
      </c>
      <c r="D46" s="3" t="str">
        <f t="shared" ref="D46" si="66">IFERROR(
  MID($B46,
    FIND("♦", SUBSTITUTE($B46, ";", "♦", 2)) + 1,
    FIND("♦", SUBSTITUTE($B46, ";", "♦", 3)) - FIND("♦", SUBSTITUTE($B46, ";", "♦", 2)) - 1
  ),
  ""
)</f>
        <v/>
      </c>
      <c r="E46" s="8" t="str">
        <f t="shared" si="5"/>
        <v/>
      </c>
      <c r="F46" s="8" t="str">
        <f t="shared" si="6"/>
        <v/>
      </c>
      <c r="G46" s="8" t="str">
        <f t="shared" si="7"/>
        <v/>
      </c>
      <c r="H46" s="8" t="str">
        <f t="shared" si="8"/>
        <v/>
      </c>
      <c r="I46" s="8" t="str">
        <f t="shared" si="9"/>
        <v/>
      </c>
      <c r="J46" s="8" t="str">
        <f t="shared" si="10"/>
        <v/>
      </c>
      <c r="K46" s="8" t="str">
        <f t="shared" si="11"/>
        <v/>
      </c>
      <c r="L46" s="8" t="str">
        <f t="shared" si="12"/>
        <v/>
      </c>
      <c r="M46" s="8" t="str">
        <f t="shared" si="13"/>
        <v/>
      </c>
      <c r="N46" s="8" t="str">
        <f t="shared" si="14"/>
        <v/>
      </c>
      <c r="O46" s="8" t="str">
        <f t="shared" si="15"/>
        <v/>
      </c>
      <c r="P46" s="3" t="str">
        <f t="shared" si="2"/>
        <v/>
      </c>
      <c r="Q46" s="3" t="str">
        <f t="shared" si="3"/>
        <v/>
      </c>
      <c r="R46" s="2" t="str">
        <f>IF(E46&lt;&gt;"",VLOOKUP($D46,LU_CO!$A$23:$D$33,Lang,FALSE),"")</f>
        <v/>
      </c>
      <c r="S46" s="9" t="str">
        <f t="shared" si="16"/>
        <v/>
      </c>
      <c r="T46" s="9" t="str">
        <f t="shared" si="17"/>
        <v/>
      </c>
      <c r="U46" s="9" t="str">
        <f t="shared" si="18"/>
        <v/>
      </c>
      <c r="V46" s="9" t="str">
        <f t="shared" si="19"/>
        <v/>
      </c>
      <c r="W46" s="9" t="str">
        <f t="shared" si="20"/>
        <v/>
      </c>
      <c r="X46" s="9" t="str">
        <f t="shared" si="21"/>
        <v/>
      </c>
      <c r="Y46" s="9" t="str">
        <f t="shared" si="22"/>
        <v/>
      </c>
    </row>
    <row r="47" spans="1:25" ht="15.6" thickTop="1" thickBot="1" x14ac:dyDescent="0.35">
      <c r="A47" t="str">
        <f t="shared" si="4"/>
        <v>CO046</v>
      </c>
      <c r="B47" s="4" t="str">
        <f>IFERROR(VLOOKUP($A47, DataInput!$D:$E, 2, FALSE), "")</f>
        <v/>
      </c>
      <c r="C47" s="3" t="str">
        <f t="shared" si="0"/>
        <v/>
      </c>
      <c r="D47" s="3" t="str">
        <f t="shared" ref="D47:D48" si="67">IFERROR(
  MID(B47,
    FIND("♦", SUBSTITUTE(B47, ";", "♦", 2)) + 1,
    FIND("♦", SUBSTITUTE(B47, ";", "♦", 3)) - FIND("♦", SUBSTITUTE(B47, ";", "♦", 2)) - 1
  ),
  ""
)</f>
        <v/>
      </c>
      <c r="E47" s="8" t="str">
        <f t="shared" si="5"/>
        <v/>
      </c>
      <c r="F47" s="8" t="str">
        <f t="shared" si="6"/>
        <v/>
      </c>
      <c r="G47" s="8" t="str">
        <f t="shared" si="7"/>
        <v/>
      </c>
      <c r="H47" s="8" t="str">
        <f t="shared" si="8"/>
        <v/>
      </c>
      <c r="I47" s="8" t="str">
        <f t="shared" si="9"/>
        <v/>
      </c>
      <c r="J47" s="8" t="str">
        <f t="shared" si="10"/>
        <v/>
      </c>
      <c r="K47" s="8" t="str">
        <f t="shared" si="11"/>
        <v/>
      </c>
      <c r="L47" s="8" t="str">
        <f t="shared" si="12"/>
        <v/>
      </c>
      <c r="M47" s="8" t="str">
        <f t="shared" si="13"/>
        <v/>
      </c>
      <c r="N47" s="8" t="str">
        <f t="shared" si="14"/>
        <v/>
      </c>
      <c r="O47" s="8" t="str">
        <f t="shared" si="15"/>
        <v/>
      </c>
      <c r="P47" s="3" t="str">
        <f t="shared" si="2"/>
        <v/>
      </c>
      <c r="Q47" s="3" t="str">
        <f t="shared" si="3"/>
        <v/>
      </c>
      <c r="R47" s="2" t="str">
        <f>IF(E47&lt;&gt;"",VLOOKUP($D47,LU_CO!$A$23:$D$33,Lang,FALSE),"")</f>
        <v/>
      </c>
      <c r="S47" s="9" t="str">
        <f t="shared" si="16"/>
        <v/>
      </c>
      <c r="T47" s="9" t="str">
        <f t="shared" si="17"/>
        <v/>
      </c>
      <c r="U47" s="9" t="str">
        <f t="shared" si="18"/>
        <v/>
      </c>
      <c r="V47" s="9" t="str">
        <f t="shared" si="19"/>
        <v/>
      </c>
      <c r="W47" s="9" t="str">
        <f t="shared" si="20"/>
        <v/>
      </c>
      <c r="X47" s="9" t="str">
        <f t="shared" si="21"/>
        <v/>
      </c>
      <c r="Y47" s="9" t="str">
        <f t="shared" si="22"/>
        <v/>
      </c>
    </row>
    <row r="48" spans="1:25" ht="15.6" thickTop="1" thickBot="1" x14ac:dyDescent="0.35">
      <c r="A48" t="str">
        <f t="shared" si="4"/>
        <v>CO047</v>
      </c>
      <c r="B48" s="4" t="str">
        <f>IFERROR(VLOOKUP($A48, DataInput!$D:$E, 2, FALSE), "")</f>
        <v/>
      </c>
      <c r="C48" s="3" t="str">
        <f t="shared" si="0"/>
        <v/>
      </c>
      <c r="D48" s="3" t="str">
        <f t="shared" si="67"/>
        <v/>
      </c>
      <c r="E48" s="8" t="str">
        <f t="shared" si="5"/>
        <v/>
      </c>
      <c r="F48" s="8" t="str">
        <f t="shared" si="6"/>
        <v/>
      </c>
      <c r="G48" s="8" t="str">
        <f t="shared" si="7"/>
        <v/>
      </c>
      <c r="H48" s="8" t="str">
        <f t="shared" si="8"/>
        <v/>
      </c>
      <c r="I48" s="8" t="str">
        <f t="shared" si="9"/>
        <v/>
      </c>
      <c r="J48" s="8" t="str">
        <f t="shared" si="10"/>
        <v/>
      </c>
      <c r="K48" s="8" t="str">
        <f t="shared" si="11"/>
        <v/>
      </c>
      <c r="L48" s="8" t="str">
        <f t="shared" si="12"/>
        <v/>
      </c>
      <c r="M48" s="8" t="str">
        <f t="shared" si="13"/>
        <v/>
      </c>
      <c r="N48" s="8" t="str">
        <f t="shared" si="14"/>
        <v/>
      </c>
      <c r="O48" s="8" t="str">
        <f t="shared" si="15"/>
        <v/>
      </c>
      <c r="P48" s="3" t="str">
        <f t="shared" si="2"/>
        <v/>
      </c>
      <c r="Q48" s="3" t="str">
        <f t="shared" si="3"/>
        <v/>
      </c>
      <c r="R48" s="2" t="str">
        <f>IF(E48&lt;&gt;"",VLOOKUP($D48,LU_CO!$A$23:$D$33,Lang,FALSE),"")</f>
        <v/>
      </c>
      <c r="S48" s="9" t="str">
        <f t="shared" si="16"/>
        <v/>
      </c>
      <c r="T48" s="9" t="str">
        <f t="shared" si="17"/>
        <v/>
      </c>
      <c r="U48" s="9" t="str">
        <f t="shared" si="18"/>
        <v/>
      </c>
      <c r="V48" s="9" t="str">
        <f t="shared" si="19"/>
        <v/>
      </c>
      <c r="W48" s="9" t="str">
        <f t="shared" si="20"/>
        <v/>
      </c>
      <c r="X48" s="9" t="str">
        <f t="shared" si="21"/>
        <v/>
      </c>
      <c r="Y48" s="9" t="str">
        <f t="shared" si="22"/>
        <v/>
      </c>
    </row>
    <row r="49" spans="1:25" ht="15.6" thickTop="1" thickBot="1" x14ac:dyDescent="0.35">
      <c r="A49" t="str">
        <f t="shared" si="4"/>
        <v>CO048</v>
      </c>
      <c r="B49" s="4" t="str">
        <f>IFERROR(VLOOKUP($A49, DataInput!$D:$E, 2, FALSE), "")</f>
        <v/>
      </c>
      <c r="C49" s="3" t="str">
        <f t="shared" ref="C49" si="68">IFERROR(
  MID($B49,
    FIND("♦", SUBSTITUTE($B49, ";", "♦", 1)) + 1,
    FIND("♦", SUBSTITUTE($B49, ";", "♦", 2)) - FIND("♦", SUBSTITUTE($B49, ";", "♦", 1)) - 1
  ),
  ""
)</f>
        <v/>
      </c>
      <c r="D49" s="3" t="str">
        <f t="shared" ref="D49" si="69">IFERROR(
  MID($B49,
    FIND("♦", SUBSTITUTE($B49, ";", "♦", 2)) + 1,
    FIND("♦", SUBSTITUTE($B49, ";", "♦", 3)) - FIND("♦", SUBSTITUTE($B49, ";", "♦", 2)) - 1
  ),
  ""
)</f>
        <v/>
      </c>
      <c r="E49" s="8" t="str">
        <f t="shared" si="5"/>
        <v/>
      </c>
      <c r="F49" s="8" t="str">
        <f t="shared" si="6"/>
        <v/>
      </c>
      <c r="G49" s="8" t="str">
        <f t="shared" si="7"/>
        <v/>
      </c>
      <c r="H49" s="8" t="str">
        <f t="shared" si="8"/>
        <v/>
      </c>
      <c r="I49" s="8" t="str">
        <f t="shared" si="9"/>
        <v/>
      </c>
      <c r="J49" s="8" t="str">
        <f t="shared" si="10"/>
        <v/>
      </c>
      <c r="K49" s="8" t="str">
        <f t="shared" si="11"/>
        <v/>
      </c>
      <c r="L49" s="8" t="str">
        <f t="shared" si="12"/>
        <v/>
      </c>
      <c r="M49" s="8" t="str">
        <f t="shared" si="13"/>
        <v/>
      </c>
      <c r="N49" s="8" t="str">
        <f t="shared" si="14"/>
        <v/>
      </c>
      <c r="O49" s="8" t="str">
        <f t="shared" si="15"/>
        <v/>
      </c>
      <c r="P49" s="3" t="str">
        <f t="shared" si="2"/>
        <v/>
      </c>
      <c r="Q49" s="3" t="str">
        <f t="shared" si="3"/>
        <v/>
      </c>
      <c r="R49" s="2" t="str">
        <f>IF(E49&lt;&gt;"",VLOOKUP($D49,LU_CO!$A$23:$D$33,Lang,FALSE),"")</f>
        <v/>
      </c>
      <c r="S49" s="9" t="str">
        <f t="shared" si="16"/>
        <v/>
      </c>
      <c r="T49" s="9" t="str">
        <f t="shared" si="17"/>
        <v/>
      </c>
      <c r="U49" s="9" t="str">
        <f t="shared" si="18"/>
        <v/>
      </c>
      <c r="V49" s="9" t="str">
        <f t="shared" si="19"/>
        <v/>
      </c>
      <c r="W49" s="9" t="str">
        <f t="shared" si="20"/>
        <v/>
      </c>
      <c r="X49" s="9" t="str">
        <f t="shared" si="21"/>
        <v/>
      </c>
      <c r="Y49" s="9" t="str">
        <f t="shared" si="22"/>
        <v/>
      </c>
    </row>
    <row r="50" spans="1:25" ht="15.6" thickTop="1" thickBot="1" x14ac:dyDescent="0.35">
      <c r="A50" t="str">
        <f t="shared" si="4"/>
        <v>CO049</v>
      </c>
      <c r="B50" s="4" t="str">
        <f>IFERROR(VLOOKUP($A50, DataInput!$D:$E, 2, FALSE), "")</f>
        <v/>
      </c>
      <c r="C50" s="3" t="str">
        <f t="shared" si="0"/>
        <v/>
      </c>
      <c r="D50" s="3" t="str">
        <f t="shared" ref="D50:D51" si="70">IFERROR(
  MID(B50,
    FIND("♦", SUBSTITUTE(B50, ";", "♦", 2)) + 1,
    FIND("♦", SUBSTITUTE(B50, ";", "♦", 3)) - FIND("♦", SUBSTITUTE(B50, ";", "♦", 2)) - 1
  ),
  ""
)</f>
        <v/>
      </c>
      <c r="E50" s="8" t="str">
        <f t="shared" si="5"/>
        <v/>
      </c>
      <c r="F50" s="8" t="str">
        <f t="shared" si="6"/>
        <v/>
      </c>
      <c r="G50" s="8" t="str">
        <f t="shared" si="7"/>
        <v/>
      </c>
      <c r="H50" s="8" t="str">
        <f t="shared" si="8"/>
        <v/>
      </c>
      <c r="I50" s="8" t="str">
        <f t="shared" si="9"/>
        <v/>
      </c>
      <c r="J50" s="8" t="str">
        <f t="shared" si="10"/>
        <v/>
      </c>
      <c r="K50" s="8" t="str">
        <f t="shared" si="11"/>
        <v/>
      </c>
      <c r="L50" s="8" t="str">
        <f t="shared" si="12"/>
        <v/>
      </c>
      <c r="M50" s="8" t="str">
        <f t="shared" si="13"/>
        <v/>
      </c>
      <c r="N50" s="8" t="str">
        <f t="shared" si="14"/>
        <v/>
      </c>
      <c r="O50" s="8" t="str">
        <f t="shared" si="15"/>
        <v/>
      </c>
      <c r="P50" s="3" t="str">
        <f t="shared" si="2"/>
        <v/>
      </c>
      <c r="Q50" s="3" t="str">
        <f t="shared" si="3"/>
        <v/>
      </c>
      <c r="R50" s="2" t="str">
        <f>IF(E50&lt;&gt;"",VLOOKUP($D50,LU_CO!$A$23:$D$33,Lang,FALSE),"")</f>
        <v/>
      </c>
      <c r="S50" s="9" t="str">
        <f t="shared" si="16"/>
        <v/>
      </c>
      <c r="T50" s="9" t="str">
        <f t="shared" si="17"/>
        <v/>
      </c>
      <c r="U50" s="9" t="str">
        <f t="shared" si="18"/>
        <v/>
      </c>
      <c r="V50" s="9" t="str">
        <f t="shared" si="19"/>
        <v/>
      </c>
      <c r="W50" s="9" t="str">
        <f t="shared" si="20"/>
        <v/>
      </c>
      <c r="X50" s="9" t="str">
        <f t="shared" si="21"/>
        <v/>
      </c>
      <c r="Y50" s="9" t="str">
        <f t="shared" si="22"/>
        <v/>
      </c>
    </row>
    <row r="51" spans="1:25" ht="15.6" thickTop="1" thickBot="1" x14ac:dyDescent="0.35">
      <c r="A51" t="str">
        <f t="shared" si="4"/>
        <v>CO050</v>
      </c>
      <c r="B51" s="4" t="str">
        <f>IFERROR(VLOOKUP($A51, DataInput!$D:$E, 2, FALSE), "")</f>
        <v/>
      </c>
      <c r="C51" s="3" t="str">
        <f t="shared" si="0"/>
        <v/>
      </c>
      <c r="D51" s="3" t="str">
        <f t="shared" si="70"/>
        <v/>
      </c>
      <c r="E51" s="8" t="str">
        <f t="shared" si="5"/>
        <v/>
      </c>
      <c r="F51" s="8" t="str">
        <f t="shared" si="6"/>
        <v/>
      </c>
      <c r="G51" s="8" t="str">
        <f t="shared" si="7"/>
        <v/>
      </c>
      <c r="H51" s="8" t="str">
        <f t="shared" si="8"/>
        <v/>
      </c>
      <c r="I51" s="8" t="str">
        <f t="shared" si="9"/>
        <v/>
      </c>
      <c r="J51" s="8" t="str">
        <f t="shared" si="10"/>
        <v/>
      </c>
      <c r="K51" s="8" t="str">
        <f t="shared" si="11"/>
        <v/>
      </c>
      <c r="L51" s="8" t="str">
        <f t="shared" si="12"/>
        <v/>
      </c>
      <c r="M51" s="8" t="str">
        <f t="shared" si="13"/>
        <v/>
      </c>
      <c r="N51" s="8" t="str">
        <f t="shared" si="14"/>
        <v/>
      </c>
      <c r="O51" s="8" t="str">
        <f t="shared" si="15"/>
        <v/>
      </c>
      <c r="P51" s="3" t="str">
        <f t="shared" si="2"/>
        <v/>
      </c>
      <c r="Q51" s="3" t="str">
        <f t="shared" si="3"/>
        <v/>
      </c>
      <c r="R51" s="12" t="str">
        <f>IF(E51&lt;&gt;"",VLOOKUP($D51,LU_CO!$A$23:$D$33,Lang,FALSE),"")</f>
        <v/>
      </c>
      <c r="S51" s="13" t="str">
        <f t="shared" si="16"/>
        <v/>
      </c>
      <c r="T51" s="13" t="str">
        <f t="shared" si="17"/>
        <v/>
      </c>
      <c r="U51" s="13" t="str">
        <f t="shared" si="18"/>
        <v/>
      </c>
      <c r="V51" s="13" t="str">
        <f t="shared" si="19"/>
        <v/>
      </c>
      <c r="W51" s="13" t="str">
        <f t="shared" si="20"/>
        <v/>
      </c>
      <c r="X51" s="13" t="str">
        <f t="shared" si="21"/>
        <v/>
      </c>
      <c r="Y51" s="13" t="str">
        <f t="shared" si="22"/>
        <v/>
      </c>
    </row>
    <row r="52" spans="1:25" ht="15" thickTop="1" x14ac:dyDescent="0.3"/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167-3E63-4DF2-A19F-E841B7ED356C}">
  <dimension ref="A1:K52"/>
  <sheetViews>
    <sheetView workbookViewId="0">
      <selection activeCell="D19" sqref="D19"/>
    </sheetView>
  </sheetViews>
  <sheetFormatPr defaultRowHeight="14.4" x14ac:dyDescent="0.3"/>
  <sheetData>
    <row r="1" spans="1:11" ht="15" thickBot="1" x14ac:dyDescent="0.35">
      <c r="A1" t="s">
        <v>88</v>
      </c>
      <c r="B1" s="4" t="str">
        <f>IFERROR(VLOOKUP($A1, DataInput!$D:$E, 2, FALSE), "")</f>
        <v>SS;ResLabel;ResValue;</v>
      </c>
      <c r="C1" s="3" t="str">
        <f>IFERROR(
  MID(B1,
    FIND("♦", SUBSTITUTE(B1, ";", "♦", 1)) + 1,
    FIND("♦", SUBSTITUTE(B1, ";", "♦", 2)) - FIND("♦", SUBSTITUTE(B1, ";", "♦", 1)) - 1
  ),
  ""
)</f>
        <v>ResLabel</v>
      </c>
      <c r="D1" s="3" t="str">
        <f>IFERROR(
  MID(B1,
    FIND("♦", SUBSTITUTE(B1, ";", "♦", 2)) + 1,
    FIND("♦", SUBSTITUTE(B1, ";", "♦", 3)) - FIND("♦", SUBSTITUTE(B1, ";", "♦", 2)) - 1
  ),
  ""
)</f>
        <v>ResValue</v>
      </c>
      <c r="E1" s="3" t="str">
        <f>IFERROR(
  MID(B1,
    FIND("♦", SUBSTITUTE(B1, ";", "♦", 3)) + 1,
    FIND("♦", SUBSTITUTE(B1, ";", "♦", 4)) - FIND("♦", SUBSTITUTE(B1, ";", "♦", 3)) - 1
  ),
  ""
)</f>
        <v/>
      </c>
      <c r="F1" s="3" t="str">
        <f>IFERROR(
  MID(B1,
    FIND("♦", SUBSTITUTE(B1, ";", "♦", 4)) + 1,
    FIND("♦", SUBSTITUTE(B1, ";", "♦", 5)) - FIND("♦", SUBSTITUTE(B1, ";", "♦", 4)) - 1
  ),
  ""
)</f>
        <v/>
      </c>
      <c r="G1" s="3" t="str">
        <f>IFERROR(
  MID(B1,
    FIND("♦", SUBSTITUTE(B1, ";", "♦", 5)) + 1,
    FIND("♦", SUBSTITUTE(B1, ";", "♦", 6)) - FIND("♦", SUBSTITUTE(B1, ";", "♦", 5)) - 1
  ),
  ""
)</f>
        <v/>
      </c>
      <c r="H1" s="3" t="str">
        <f>IFERROR(
  MID(B1,
    FIND("♦", SUBSTITUTE(B1, ";", "♦", 6)) + 1,
    FIND("♦", SUBSTITUTE(B1, ";", "♦", 7)) - FIND("♦", SUBSTITUTE(B1, ";", "♦", 6)) - 1
  ),
  ""
)</f>
        <v/>
      </c>
      <c r="I1" s="3" t="str">
        <f>IFERROR(
  MID(B1,
    FIND("♦", SUBSTITUTE(B1, ";", "♦", 7)) + 1,
    FIND("♦", SUBSTITUTE(B1, ";", "♦", 8)) - FIND("♦", SUBSTITUTE(B1, ";", "♦", 7)) - 1
  ),
  ""
)</f>
        <v/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</row>
    <row r="2" spans="1:11" ht="15.6" thickTop="1" thickBot="1" x14ac:dyDescent="0.35">
      <c r="A2" t="str">
        <f>"RH" &amp; TEXT(ROW(A2)-1, "000")</f>
        <v>RH001</v>
      </c>
      <c r="B2" s="4" t="str">
        <f>IFERROR(VLOOKUP($A2, DataInput!$D:$E, 2, FALSE), "")</f>
        <v>RH;ResT;0;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ResT</v>
      </c>
      <c r="D2" s="8">
        <f>IFERROR(VALUE(
  MID(B2,
    FIND("♦", SUBSTITUTE(B2, ";", "♦", 2)) + 1,
    FIND("♦", SUBSTITUTE(B2, ";", "♦", 3)) - FIND("♦", SUBSTITUTE(B2, ";", "♦", 2)) - 1
  )),
  ""
)</f>
        <v>0</v>
      </c>
      <c r="E2" s="3" t="str">
        <f t="shared" ref="E2:E51" si="1">IFERROR(
  MID(B2,
    FIND("♦", SUBSTITUTE(B2, ";", "♦", 3)) + 1,
    FIND("♦", SUBSTITUTE(B2, ";", "♦", 4)) - FIND("♦", SUBSTITUTE(B2, ";", "♦", 3)) - 1
  ),
  ""
)</f>
        <v/>
      </c>
      <c r="F2" s="3" t="str">
        <f t="shared" ref="F2:F51" si="2">IFERROR(
  MID(B2,
    FIND("♦", SUBSTITUTE(B2, ";", "♦", 4)) + 1,
    FIND("♦", SUBSTITUTE(B2, ";", "♦", 5)) - FIND("♦", SUBSTITUTE(B2, ";", "♦", 4)) - 1
  ),
  ""
)</f>
        <v/>
      </c>
      <c r="G2" s="3" t="str">
        <f t="shared" ref="G2:G51" si="3">IFERROR(
  MID(B2,
    FIND("♦", SUBSTITUTE(B2, ";", "♦", 5)) + 1,
    FIND("♦", SUBSTITUTE(B2, ";", "♦", 6)) - FIND("♦", SUBSTITUTE(B2, ";", "♦", 5)) - 1
  ),
  ""
)</f>
        <v/>
      </c>
      <c r="H2" s="3" t="str">
        <f t="shared" ref="H2:H51" si="4">IFERROR(
  MID(B2,
    FIND("♦", SUBSTITUTE(B2, ";", "♦", 6)) + 1,
    FIND("♦", SUBSTITUTE(B2, ";", "♦", 7)) - FIND("♦", SUBSTITUTE(B2, ";", "♦", 6)) - 1
  ),
  ""
)</f>
        <v/>
      </c>
      <c r="I2" s="3" t="str">
        <f t="shared" ref="I2:I51" si="5">IFERROR(
  MID(B2,
    FIND("♦", SUBSTITUTE(B2, ";", "♦", 7)) + 1,
    FIND("♦", SUBSTITUTE(B2, ";", "♦", 8)) - FIND("♦", SUBSTITUTE(B2, ";", "♦", 7)) - 1
  ),
  ""
)</f>
        <v/>
      </c>
      <c r="J2" s="3" t="str">
        <f t="shared" ref="J2:J51" si="6">IFERROR(
  MID(B2,
    FIND("♦", SUBSTITUTE(B2, ";", "♦", 8)) + 1,
    FIND("♦", SUBSTITUTE(B2, ";", "♦", 9)) - FIND("♦", SUBSTITUTE(B2, ";", "♦", 8)) - 1
  ),
  ""
)</f>
        <v/>
      </c>
      <c r="K2" s="3" t="str">
        <f t="shared" ref="K2:K51" si="7">IFERROR(
  MID(B2,
    FIND("♦", SUBSTITUTE(B2, ";", "♦", 9)) + 1,
    FIND("♦", SUBSTITUTE(B2, ";", "♦", 10)) - FIND("♦", SUBSTITUTE(B2, ";", "♦", 9)) - 1
  ),
  ""
)</f>
        <v/>
      </c>
    </row>
    <row r="3" spans="1:11" ht="15.6" thickTop="1" thickBot="1" x14ac:dyDescent="0.35">
      <c r="A3" t="str">
        <f t="shared" ref="A3:A51" si="8">"RH" &amp; TEXT(ROW(A3)-1, "000")</f>
        <v>RH002</v>
      </c>
      <c r="B3" s="4" t="str">
        <f>IFERROR(VLOOKUP($A3, DataInput!$D:$E, 2, FALSE), "")</f>
        <v>RH;ResHe;0;</v>
      </c>
      <c r="C3" s="3" t="str">
        <f t="shared" si="0"/>
        <v>ResHe</v>
      </c>
      <c r="D3" s="8">
        <f t="shared" ref="D3:D7" si="9">IFERROR(VALUE(
  MID(B3,
    FIND("♦", SUBSTITUTE(B3, ";", "♦", 2)) + 1,
    FIND("♦", SUBSTITUTE(B3, ";", "♦", 3)) - FIND("♦", SUBSTITUTE(B3, ";", "♦", 2)) - 1
  )),
  ""
)</f>
        <v>0</v>
      </c>
      <c r="E3" s="3" t="str">
        <f t="shared" si="1"/>
        <v/>
      </c>
      <c r="F3" s="3" t="str">
        <f t="shared" si="2"/>
        <v/>
      </c>
      <c r="G3" s="3" t="str">
        <f t="shared" si="3"/>
        <v/>
      </c>
      <c r="H3" s="3" t="str">
        <f t="shared" si="4"/>
        <v/>
      </c>
      <c r="I3" s="3" t="str">
        <f t="shared" si="5"/>
        <v/>
      </c>
      <c r="J3" s="3" t="str">
        <f t="shared" si="6"/>
        <v/>
      </c>
      <c r="K3" s="3" t="str">
        <f t="shared" si="7"/>
        <v/>
      </c>
    </row>
    <row r="4" spans="1:11" ht="15.6" thickTop="1" thickBot="1" x14ac:dyDescent="0.35">
      <c r="A4" t="str">
        <f t="shared" si="8"/>
        <v>RH003</v>
      </c>
      <c r="B4" s="4" t="str">
        <f>IFERROR(VLOOKUP($A4, DataInput!$D:$E, 2, FALSE), "")</f>
        <v>RH;ResFi;0;</v>
      </c>
      <c r="C4" s="3" t="str">
        <f t="shared" si="0"/>
        <v>ResFi</v>
      </c>
      <c r="D4" s="8">
        <f t="shared" si="9"/>
        <v>0</v>
      </c>
      <c r="E4" s="3" t="str">
        <f t="shared" si="1"/>
        <v/>
      </c>
      <c r="F4" s="3" t="str">
        <f t="shared" si="2"/>
        <v/>
      </c>
      <c r="G4" s="3" t="str">
        <f t="shared" si="3"/>
        <v/>
      </c>
      <c r="H4" s="3" t="str">
        <f t="shared" si="4"/>
        <v/>
      </c>
      <c r="I4" s="3" t="str">
        <f t="shared" si="5"/>
        <v/>
      </c>
      <c r="J4" s="3" t="str">
        <f t="shared" si="6"/>
        <v/>
      </c>
      <c r="K4" s="3" t="str">
        <f t="shared" si="7"/>
        <v/>
      </c>
    </row>
    <row r="5" spans="1:11" ht="15.6" thickTop="1" thickBot="1" x14ac:dyDescent="0.35">
      <c r="A5" t="str">
        <f t="shared" si="8"/>
        <v>RH004</v>
      </c>
      <c r="B5" s="4" t="str">
        <f>IFERROR(VLOOKUP($A5, DataInput!$D:$E, 2, FALSE), "")</f>
        <v>RH;ResHos;1;</v>
      </c>
      <c r="C5" s="3" t="str">
        <f t="shared" si="0"/>
        <v>ResHos</v>
      </c>
      <c r="D5" s="8">
        <f t="shared" si="9"/>
        <v>1</v>
      </c>
      <c r="E5" s="3" t="str">
        <f t="shared" si="1"/>
        <v/>
      </c>
      <c r="F5" s="3" t="str">
        <f t="shared" si="2"/>
        <v/>
      </c>
      <c r="G5" s="3" t="str">
        <f t="shared" si="3"/>
        <v/>
      </c>
      <c r="H5" s="3" t="str">
        <f t="shared" si="4"/>
        <v/>
      </c>
      <c r="I5" s="3" t="str">
        <f t="shared" si="5"/>
        <v/>
      </c>
      <c r="J5" s="3" t="str">
        <f t="shared" si="6"/>
        <v/>
      </c>
      <c r="K5" s="3" t="str">
        <f t="shared" si="7"/>
        <v/>
      </c>
    </row>
    <row r="6" spans="1:11" ht="15.6" thickTop="1" thickBot="1" x14ac:dyDescent="0.35">
      <c r="A6" t="str">
        <f t="shared" si="8"/>
        <v>RH005</v>
      </c>
      <c r="B6" s="4" t="str">
        <f>IFERROR(VLOOKUP($A6, DataInput!$D:$E, 2, FALSE), "")</f>
        <v>RH;ResTrav;0;</v>
      </c>
      <c r="C6" s="3" t="str">
        <f t="shared" si="0"/>
        <v>ResTrav</v>
      </c>
      <c r="D6" s="8">
        <f t="shared" si="9"/>
        <v>0</v>
      </c>
      <c r="E6" s="3" t="str">
        <f t="shared" si="1"/>
        <v/>
      </c>
      <c r="F6" s="3" t="str">
        <f t="shared" si="2"/>
        <v/>
      </c>
      <c r="G6" s="3" t="str">
        <f t="shared" si="3"/>
        <v/>
      </c>
      <c r="H6" s="3" t="str">
        <f t="shared" si="4"/>
        <v/>
      </c>
      <c r="I6" s="3" t="str">
        <f t="shared" si="5"/>
        <v/>
      </c>
      <c r="J6" s="3" t="str">
        <f t="shared" si="6"/>
        <v/>
      </c>
      <c r="K6" s="3" t="str">
        <f t="shared" si="7"/>
        <v/>
      </c>
    </row>
    <row r="7" spans="1:11" ht="15.6" thickTop="1" thickBot="1" x14ac:dyDescent="0.35">
      <c r="A7" t="str">
        <f t="shared" si="8"/>
        <v>RH006</v>
      </c>
      <c r="B7" s="4" t="str">
        <f>IFERROR(VLOOKUP($A7, DataInput!$D:$E, 2, FALSE), "")</f>
        <v>RH;ResNet;0;</v>
      </c>
      <c r="C7" s="3" t="str">
        <f t="shared" si="0"/>
        <v>ResNet</v>
      </c>
      <c r="D7" s="8">
        <f t="shared" si="9"/>
        <v>0</v>
      </c>
      <c r="E7" s="3" t="str">
        <f t="shared" si="1"/>
        <v/>
      </c>
      <c r="F7" s="3" t="str">
        <f t="shared" si="2"/>
        <v/>
      </c>
      <c r="G7" s="3" t="str">
        <f t="shared" si="3"/>
        <v/>
      </c>
      <c r="H7" s="3" t="str">
        <f t="shared" si="4"/>
        <v/>
      </c>
      <c r="I7" s="3" t="str">
        <f t="shared" si="5"/>
        <v/>
      </c>
      <c r="J7" s="3" t="str">
        <f t="shared" si="6"/>
        <v/>
      </c>
      <c r="K7" s="3" t="str">
        <f t="shared" si="7"/>
        <v/>
      </c>
    </row>
    <row r="8" spans="1:11" ht="15.6" thickTop="1" thickBot="1" x14ac:dyDescent="0.35">
      <c r="A8" t="str">
        <f t="shared" si="8"/>
        <v>RH007</v>
      </c>
      <c r="B8" s="4" t="str">
        <f>IFERROR(VLOOKUP($A8, DataInput!$D:$E, 2, FALSE), "")</f>
        <v>RH;HabGenLabel;HabGenValue;</v>
      </c>
      <c r="C8" s="3" t="str">
        <f t="shared" si="0"/>
        <v>HabGenLabel</v>
      </c>
      <c r="D8" s="3" t="str">
        <f t="shared" ref="D8:D51" si="10">IFERROR(
  MID(B8,
    FIND("♦", SUBSTITUTE(B8, ";", "♦", 2)) + 1,
    FIND("♦", SUBSTITUTE(B8, ";", "♦", 3)) - FIND("♦", SUBSTITUTE(B8, ";", "♦", 2)) - 1
  ),
  ""
)</f>
        <v>HabGenValue</v>
      </c>
      <c r="E8" s="3" t="str">
        <f t="shared" si="1"/>
        <v/>
      </c>
      <c r="F8" s="3" t="str">
        <f t="shared" si="2"/>
        <v/>
      </c>
      <c r="G8" s="3" t="str">
        <f t="shared" si="3"/>
        <v/>
      </c>
      <c r="H8" s="3" t="str">
        <f t="shared" si="4"/>
        <v/>
      </c>
      <c r="I8" s="3" t="str">
        <f t="shared" si="5"/>
        <v/>
      </c>
      <c r="J8" s="3" t="str">
        <f t="shared" si="6"/>
        <v/>
      </c>
      <c r="K8" s="3" t="str">
        <f t="shared" si="7"/>
        <v/>
      </c>
    </row>
    <row r="9" spans="1:11" ht="15.6" thickTop="1" thickBot="1" x14ac:dyDescent="0.35">
      <c r="A9" t="str">
        <f t="shared" si="8"/>
        <v>RH008</v>
      </c>
      <c r="B9" s="4" t="str">
        <f>IFERROR(VLOOKUP($A9, DataInput!$D:$E, 2, FALSE), "")</f>
        <v>RH;SS01;-1;</v>
      </c>
      <c r="C9" s="3" t="str">
        <f t="shared" si="0"/>
        <v>SS01</v>
      </c>
      <c r="D9" s="8">
        <f>IFERROR(VALUE(
  MID(B9,
    FIND("♦", SUBSTITUTE(B9, ";", "♦", 2)) + 1,
    FIND("♦", SUBSTITUTE(B9, ";", "♦", 3)) - FIND("♦", SUBSTITUTE(B9, ";", "♦", 2)) - 1
  )),
  ""
)</f>
        <v>-1</v>
      </c>
      <c r="E9" s="3" t="str">
        <f t="shared" si="1"/>
        <v/>
      </c>
      <c r="F9" s="3" t="str">
        <f t="shared" si="2"/>
        <v/>
      </c>
      <c r="G9" s="3" t="str">
        <f t="shared" si="3"/>
        <v/>
      </c>
      <c r="H9" s="3" t="str">
        <f t="shared" si="4"/>
        <v/>
      </c>
      <c r="I9" s="3" t="str">
        <f t="shared" si="5"/>
        <v/>
      </c>
      <c r="J9" s="3" t="str">
        <f t="shared" si="6"/>
        <v/>
      </c>
      <c r="K9" s="3" t="str">
        <f t="shared" si="7"/>
        <v/>
      </c>
    </row>
    <row r="10" spans="1:11" ht="15.6" thickTop="1" thickBot="1" x14ac:dyDescent="0.35">
      <c r="A10" t="str">
        <f t="shared" si="8"/>
        <v>RH009</v>
      </c>
      <c r="B10" s="4" t="str">
        <f>IFERROR(VLOOKUP($A10, DataInput!$D:$E, 2, FALSE), "")</f>
        <v>RH;SS02;0;</v>
      </c>
      <c r="C10" s="3" t="str">
        <f t="shared" si="0"/>
        <v>SS02</v>
      </c>
      <c r="D10" s="8">
        <f t="shared" ref="D10:D28" si="11">IFERROR(VALUE(
  MID(B10,
    FIND("♦", SUBSTITUTE(B10, ";", "♦", 2)) + 1,
    FIND("♦", SUBSTITUTE(B10, ";", "♦", 3)) - FIND("♦", SUBSTITUTE(B10, ";", "♦", 2)) - 1
  )),
  ""
)</f>
        <v>0</v>
      </c>
      <c r="E10" s="3" t="str">
        <f t="shared" si="1"/>
        <v/>
      </c>
      <c r="F10" s="3" t="str">
        <f t="shared" si="2"/>
        <v/>
      </c>
      <c r="G10" s="3" t="str">
        <f t="shared" si="3"/>
        <v/>
      </c>
      <c r="H10" s="3" t="str">
        <f t="shared" si="4"/>
        <v/>
      </c>
      <c r="I10" s="3" t="str">
        <f t="shared" si="5"/>
        <v/>
      </c>
      <c r="J10" s="3" t="str">
        <f t="shared" si="6"/>
        <v/>
      </c>
      <c r="K10" s="3" t="str">
        <f t="shared" si="7"/>
        <v/>
      </c>
    </row>
    <row r="11" spans="1:11" ht="15.6" thickTop="1" thickBot="1" x14ac:dyDescent="0.35">
      <c r="A11" t="str">
        <f t="shared" si="8"/>
        <v>RH010</v>
      </c>
      <c r="B11" s="4" t="str">
        <f>IFERROR(VLOOKUP($A11, DataInput!$D:$E, 2, FALSE), "")</f>
        <v>RH;SS03;0;</v>
      </c>
      <c r="C11" s="3" t="str">
        <f t="shared" si="0"/>
        <v>SS03</v>
      </c>
      <c r="D11" s="8">
        <f t="shared" si="11"/>
        <v>0</v>
      </c>
      <c r="E11" s="3" t="str">
        <f t="shared" si="1"/>
        <v/>
      </c>
      <c r="F11" s="3" t="str">
        <f t="shared" si="2"/>
        <v/>
      </c>
      <c r="G11" s="3" t="str">
        <f t="shared" si="3"/>
        <v/>
      </c>
      <c r="H11" s="3" t="str">
        <f t="shared" si="4"/>
        <v/>
      </c>
      <c r="I11" s="3" t="str">
        <f t="shared" si="5"/>
        <v/>
      </c>
      <c r="J11" s="3" t="str">
        <f t="shared" si="6"/>
        <v/>
      </c>
      <c r="K11" s="3" t="str">
        <f t="shared" si="7"/>
        <v/>
      </c>
    </row>
    <row r="12" spans="1:11" ht="15.6" thickTop="1" thickBot="1" x14ac:dyDescent="0.35">
      <c r="A12" t="str">
        <f t="shared" si="8"/>
        <v>RH011</v>
      </c>
      <c r="B12" s="4" t="str">
        <f>IFERROR(VLOOKUP($A12, DataInput!$D:$E, 2, FALSE), "")</f>
        <v>RH;SS04;-1;</v>
      </c>
      <c r="C12" s="3" t="str">
        <f t="shared" si="0"/>
        <v>SS04</v>
      </c>
      <c r="D12" s="8">
        <f t="shared" si="11"/>
        <v>-1</v>
      </c>
      <c r="E12" s="3" t="str">
        <f t="shared" si="1"/>
        <v/>
      </c>
      <c r="F12" s="3" t="str">
        <f t="shared" si="2"/>
        <v/>
      </c>
      <c r="G12" s="3" t="str">
        <f t="shared" si="3"/>
        <v/>
      </c>
      <c r="H12" s="3" t="str">
        <f t="shared" si="4"/>
        <v/>
      </c>
      <c r="I12" s="3" t="str">
        <f t="shared" si="5"/>
        <v/>
      </c>
      <c r="J12" s="3" t="str">
        <f t="shared" si="6"/>
        <v/>
      </c>
      <c r="K12" s="3" t="str">
        <f t="shared" si="7"/>
        <v/>
      </c>
    </row>
    <row r="13" spans="1:11" ht="15.6" thickTop="1" thickBot="1" x14ac:dyDescent="0.35">
      <c r="A13" t="str">
        <f t="shared" si="8"/>
        <v>RH012</v>
      </c>
      <c r="B13" s="4" t="str">
        <f>IFERROR(VLOOKUP($A13, DataInput!$D:$E, 2, FALSE), "")</f>
        <v>RH;SS05;0;</v>
      </c>
      <c r="C13" s="3" t="str">
        <f t="shared" si="0"/>
        <v>SS05</v>
      </c>
      <c r="D13" s="8">
        <f t="shared" si="11"/>
        <v>0</v>
      </c>
      <c r="E13" s="3" t="str">
        <f t="shared" si="1"/>
        <v/>
      </c>
      <c r="F13" s="3" t="str">
        <f t="shared" si="2"/>
        <v/>
      </c>
      <c r="G13" s="3" t="str">
        <f t="shared" si="3"/>
        <v/>
      </c>
      <c r="H13" s="3" t="str">
        <f t="shared" si="4"/>
        <v/>
      </c>
      <c r="I13" s="3" t="str">
        <f t="shared" si="5"/>
        <v/>
      </c>
      <c r="J13" s="3" t="str">
        <f t="shared" si="6"/>
        <v/>
      </c>
      <c r="K13" s="3" t="str">
        <f t="shared" si="7"/>
        <v/>
      </c>
    </row>
    <row r="14" spans="1:11" ht="15.6" thickTop="1" thickBot="1" x14ac:dyDescent="0.35">
      <c r="A14" t="str">
        <f t="shared" si="8"/>
        <v>RH013</v>
      </c>
      <c r="B14" s="4" t="str">
        <f>IFERROR(VLOOKUP($A14, DataInput!$D:$E, 2, FALSE), "")</f>
        <v>RH;SS06;-1;</v>
      </c>
      <c r="C14" s="3" t="str">
        <f t="shared" si="0"/>
        <v>SS06</v>
      </c>
      <c r="D14" s="8">
        <f t="shared" si="11"/>
        <v>-1</v>
      </c>
      <c r="E14" s="3" t="str">
        <f t="shared" si="1"/>
        <v/>
      </c>
      <c r="F14" s="3" t="str">
        <f t="shared" si="2"/>
        <v/>
      </c>
      <c r="G14" s="3" t="str">
        <f t="shared" si="3"/>
        <v/>
      </c>
      <c r="H14" s="3" t="str">
        <f t="shared" si="4"/>
        <v/>
      </c>
      <c r="I14" s="3" t="str">
        <f t="shared" si="5"/>
        <v/>
      </c>
      <c r="J14" s="3" t="str">
        <f t="shared" si="6"/>
        <v/>
      </c>
      <c r="K14" s="3" t="str">
        <f t="shared" si="7"/>
        <v/>
      </c>
    </row>
    <row r="15" spans="1:11" ht="15.6" thickTop="1" thickBot="1" x14ac:dyDescent="0.35">
      <c r="A15" t="str">
        <f t="shared" si="8"/>
        <v>RH014</v>
      </c>
      <c r="B15" s="4" t="str">
        <f>IFERROR(VLOOKUP($A15, DataInput!$D:$E, 2, FALSE), "")</f>
        <v>RH;SS07;0;</v>
      </c>
      <c r="C15" s="3" t="str">
        <f t="shared" si="0"/>
        <v>SS07</v>
      </c>
      <c r="D15" s="8">
        <f t="shared" si="11"/>
        <v>0</v>
      </c>
      <c r="E15" s="3" t="str">
        <f t="shared" si="1"/>
        <v/>
      </c>
      <c r="F15" s="3" t="str">
        <f t="shared" si="2"/>
        <v/>
      </c>
      <c r="G15" s="3" t="str">
        <f t="shared" si="3"/>
        <v/>
      </c>
      <c r="H15" s="3" t="str">
        <f t="shared" si="4"/>
        <v/>
      </c>
      <c r="I15" s="3" t="str">
        <f t="shared" si="5"/>
        <v/>
      </c>
      <c r="J15" s="3" t="str">
        <f t="shared" si="6"/>
        <v/>
      </c>
      <c r="K15" s="3" t="str">
        <f t="shared" si="7"/>
        <v/>
      </c>
    </row>
    <row r="16" spans="1:11" ht="15.6" thickTop="1" thickBot="1" x14ac:dyDescent="0.35">
      <c r="A16" t="str">
        <f t="shared" si="8"/>
        <v>RH015</v>
      </c>
      <c r="B16" s="4" t="str">
        <f>IFERROR(VLOOKUP($A16, DataInput!$D:$E, 2, FALSE), "")</f>
        <v>RH;SS08;1;</v>
      </c>
      <c r="C16" s="3" t="str">
        <f t="shared" si="0"/>
        <v>SS08</v>
      </c>
      <c r="D16" s="8">
        <f t="shared" si="11"/>
        <v>1</v>
      </c>
      <c r="E16" s="3" t="str">
        <f t="shared" si="1"/>
        <v/>
      </c>
      <c r="F16" s="3" t="str">
        <f t="shared" si="2"/>
        <v/>
      </c>
      <c r="G16" s="3" t="str">
        <f t="shared" si="3"/>
        <v/>
      </c>
      <c r="H16" s="3" t="str">
        <f t="shared" si="4"/>
        <v/>
      </c>
      <c r="I16" s="3" t="str">
        <f t="shared" si="5"/>
        <v/>
      </c>
      <c r="J16" s="3" t="str">
        <f t="shared" si="6"/>
        <v/>
      </c>
      <c r="K16" s="3" t="str">
        <f t="shared" si="7"/>
        <v/>
      </c>
    </row>
    <row r="17" spans="1:11" ht="15.6" thickTop="1" thickBot="1" x14ac:dyDescent="0.35">
      <c r="A17" t="str">
        <f t="shared" si="8"/>
        <v>RH016</v>
      </c>
      <c r="B17" s="4" t="str">
        <f>IFERROR(VLOOKUP($A17, DataInput!$D:$E, 2, FALSE), "")</f>
        <v>RH;SS09;0;</v>
      </c>
      <c r="C17" s="3" t="str">
        <f t="shared" si="0"/>
        <v>SS09</v>
      </c>
      <c r="D17" s="8">
        <f t="shared" si="11"/>
        <v>0</v>
      </c>
      <c r="E17" s="3" t="str">
        <f t="shared" si="1"/>
        <v/>
      </c>
      <c r="F17" s="3" t="str">
        <f t="shared" si="2"/>
        <v/>
      </c>
      <c r="G17" s="3" t="str">
        <f t="shared" si="3"/>
        <v/>
      </c>
      <c r="H17" s="3" t="str">
        <f t="shared" si="4"/>
        <v/>
      </c>
      <c r="I17" s="3" t="str">
        <f t="shared" si="5"/>
        <v/>
      </c>
      <c r="J17" s="3" t="str">
        <f t="shared" si="6"/>
        <v/>
      </c>
      <c r="K17" s="3" t="str">
        <f t="shared" si="7"/>
        <v/>
      </c>
    </row>
    <row r="18" spans="1:11" ht="15.6" thickTop="1" thickBot="1" x14ac:dyDescent="0.35">
      <c r="A18" t="str">
        <f t="shared" si="8"/>
        <v>RH017</v>
      </c>
      <c r="B18" s="4" t="str">
        <f>IFERROR(VLOOKUP($A18, DataInput!$D:$E, 2, FALSE), "")</f>
        <v>RH;SS10;0;</v>
      </c>
      <c r="C18" s="3" t="str">
        <f t="shared" si="0"/>
        <v>SS10</v>
      </c>
      <c r="D18" s="8">
        <f t="shared" si="11"/>
        <v>0</v>
      </c>
      <c r="E18" s="3" t="str">
        <f t="shared" si="1"/>
        <v/>
      </c>
      <c r="F18" s="3" t="str">
        <f t="shared" si="2"/>
        <v/>
      </c>
      <c r="G18" s="3" t="str">
        <f t="shared" si="3"/>
        <v/>
      </c>
      <c r="H18" s="3" t="str">
        <f t="shared" si="4"/>
        <v/>
      </c>
      <c r="I18" s="3" t="str">
        <f t="shared" si="5"/>
        <v/>
      </c>
      <c r="J18" s="3" t="str">
        <f t="shared" si="6"/>
        <v/>
      </c>
      <c r="K18" s="3" t="str">
        <f t="shared" si="7"/>
        <v/>
      </c>
    </row>
    <row r="19" spans="1:11" ht="15.6" thickTop="1" thickBot="1" x14ac:dyDescent="0.35">
      <c r="A19" t="str">
        <f t="shared" si="8"/>
        <v>RH018</v>
      </c>
      <c r="B19" s="4" t="str">
        <f>IFERROR(VLOOKUP($A19, DataInput!$D:$E, 2, FALSE), "")</f>
        <v>RH;HabPC;0;</v>
      </c>
      <c r="C19" s="3" t="str">
        <f t="shared" si="0"/>
        <v>HabPC</v>
      </c>
      <c r="D19" s="8">
        <f t="shared" si="11"/>
        <v>0</v>
      </c>
      <c r="E19" s="3" t="str">
        <f t="shared" si="1"/>
        <v/>
      </c>
      <c r="F19" s="3" t="str">
        <f t="shared" si="2"/>
        <v/>
      </c>
      <c r="G19" s="3" t="str">
        <f t="shared" si="3"/>
        <v/>
      </c>
      <c r="H19" s="3" t="str">
        <f t="shared" si="4"/>
        <v/>
      </c>
      <c r="I19" s="3" t="str">
        <f t="shared" si="5"/>
        <v/>
      </c>
      <c r="J19" s="3" t="str">
        <f t="shared" si="6"/>
        <v/>
      </c>
      <c r="K19" s="3" t="str">
        <f t="shared" si="7"/>
        <v/>
      </c>
    </row>
    <row r="20" spans="1:11" ht="15.6" thickTop="1" thickBot="1" x14ac:dyDescent="0.35">
      <c r="A20" t="str">
        <f t="shared" si="8"/>
        <v>RH019</v>
      </c>
      <c r="B20" s="4" t="str">
        <f>IFERROR(VLOOKUP($A20, DataInput!$D:$E, 2, FALSE), "")</f>
        <v>RH;HabTS;0;</v>
      </c>
      <c r="C20" s="3" t="str">
        <f t="shared" si="0"/>
        <v>HabTS</v>
      </c>
      <c r="D20" s="8">
        <f t="shared" si="11"/>
        <v>0</v>
      </c>
      <c r="E20" s="3" t="str">
        <f t="shared" si="1"/>
        <v/>
      </c>
      <c r="F20" s="3" t="str">
        <f t="shared" si="2"/>
        <v/>
      </c>
      <c r="G20" s="3" t="str">
        <f t="shared" si="3"/>
        <v/>
      </c>
      <c r="H20" s="3" t="str">
        <f t="shared" si="4"/>
        <v/>
      </c>
      <c r="I20" s="3" t="str">
        <f t="shared" si="5"/>
        <v/>
      </c>
      <c r="J20" s="3" t="str">
        <f t="shared" si="6"/>
        <v/>
      </c>
      <c r="K20" s="3" t="str">
        <f t="shared" si="7"/>
        <v/>
      </c>
    </row>
    <row r="21" spans="1:11" ht="15.6" thickTop="1" thickBot="1" x14ac:dyDescent="0.35">
      <c r="A21" t="str">
        <f t="shared" si="8"/>
        <v>RH020</v>
      </c>
      <c r="B21" s="4" t="str">
        <f>IFERROR(VLOOKUP($A21, DataInput!$D:$E, 2, FALSE), "")</f>
        <v>RH;HabHosp;0;</v>
      </c>
      <c r="C21" s="3" t="str">
        <f t="shared" si="0"/>
        <v>HabHosp</v>
      </c>
      <c r="D21" s="8">
        <f t="shared" si="11"/>
        <v>0</v>
      </c>
      <c r="E21" s="3" t="str">
        <f t="shared" si="1"/>
        <v/>
      </c>
      <c r="F21" s="3" t="str">
        <f t="shared" si="2"/>
        <v/>
      </c>
      <c r="G21" s="3" t="str">
        <f t="shared" si="3"/>
        <v/>
      </c>
      <c r="H21" s="3" t="str">
        <f t="shared" si="4"/>
        <v/>
      </c>
      <c r="I21" s="3" t="str">
        <f t="shared" si="5"/>
        <v/>
      </c>
      <c r="J21" s="3" t="str">
        <f t="shared" si="6"/>
        <v/>
      </c>
      <c r="K21" s="3" t="str">
        <f t="shared" si="7"/>
        <v/>
      </c>
    </row>
    <row r="22" spans="1:11" ht="15.6" thickTop="1" thickBot="1" x14ac:dyDescent="0.35">
      <c r="A22" t="str">
        <f t="shared" si="8"/>
        <v>RH021</v>
      </c>
      <c r="B22" s="4" t="str">
        <f>IFERROR(VLOOKUP($A22, DataInput!$D:$E, 2, FALSE), "")</f>
        <v>RH;HabLay;0;</v>
      </c>
      <c r="C22" s="3" t="str">
        <f t="shared" si="0"/>
        <v>HabLay</v>
      </c>
      <c r="D22" s="8">
        <f t="shared" si="11"/>
        <v>0</v>
      </c>
      <c r="E22" s="3" t="str">
        <f t="shared" si="1"/>
        <v/>
      </c>
      <c r="F22" s="3" t="str">
        <f t="shared" si="2"/>
        <v/>
      </c>
      <c r="G22" s="3" t="str">
        <f t="shared" si="3"/>
        <v/>
      </c>
      <c r="H22" s="3" t="str">
        <f t="shared" si="4"/>
        <v/>
      </c>
      <c r="I22" s="3" t="str">
        <f t="shared" si="5"/>
        <v/>
      </c>
      <c r="J22" s="3" t="str">
        <f t="shared" si="6"/>
        <v/>
      </c>
      <c r="K22" s="3" t="str">
        <f t="shared" si="7"/>
        <v/>
      </c>
    </row>
    <row r="23" spans="1:11" ht="15.6" thickTop="1" thickBot="1" x14ac:dyDescent="0.35">
      <c r="A23" t="str">
        <f t="shared" si="8"/>
        <v>RH022</v>
      </c>
      <c r="B23" s="4" t="str">
        <f>IFERROR(VLOOKUP($A23, DataInput!$D:$E, 2, FALSE), "")</f>
        <v>RH;HabRecRust;0;</v>
      </c>
      <c r="C23" s="3" t="str">
        <f t="shared" si="0"/>
        <v>HabRecRust</v>
      </c>
      <c r="D23" s="8">
        <f t="shared" si="11"/>
        <v>0</v>
      </c>
      <c r="E23" s="3" t="str">
        <f t="shared" si="1"/>
        <v/>
      </c>
      <c r="F23" s="3" t="str">
        <f t="shared" si="2"/>
        <v/>
      </c>
      <c r="G23" s="3" t="str">
        <f t="shared" si="3"/>
        <v/>
      </c>
      <c r="H23" s="3" t="str">
        <f t="shared" si="4"/>
        <v/>
      </c>
      <c r="I23" s="3" t="str">
        <f t="shared" si="5"/>
        <v/>
      </c>
      <c r="J23" s="3" t="str">
        <f t="shared" si="6"/>
        <v/>
      </c>
      <c r="K23" s="3" t="str">
        <f t="shared" si="7"/>
        <v/>
      </c>
    </row>
    <row r="24" spans="1:11" ht="15.6" thickTop="1" thickBot="1" x14ac:dyDescent="0.35">
      <c r="A24" t="str">
        <f t="shared" si="8"/>
        <v>RH023</v>
      </c>
      <c r="B24" s="4" t="str">
        <f>IFERROR(VLOOKUP($A24, DataInput!$D:$E, 2, FALSE), "")</f>
        <v>RH;HabBusyToxic;0;</v>
      </c>
      <c r="C24" s="3" t="str">
        <f t="shared" si="0"/>
        <v>HabBusyToxic</v>
      </c>
      <c r="D24" s="8">
        <f t="shared" si="11"/>
        <v>0</v>
      </c>
      <c r="E24" s="3" t="str">
        <f t="shared" si="1"/>
        <v/>
      </c>
      <c r="F24" s="3" t="str">
        <f t="shared" si="2"/>
        <v/>
      </c>
      <c r="G24" s="3" t="str">
        <f t="shared" si="3"/>
        <v/>
      </c>
      <c r="H24" s="3" t="str">
        <f t="shared" si="4"/>
        <v/>
      </c>
      <c r="I24" s="3" t="str">
        <f t="shared" si="5"/>
        <v/>
      </c>
      <c r="J24" s="3" t="str">
        <f t="shared" si="6"/>
        <v/>
      </c>
      <c r="K24" s="3" t="str">
        <f t="shared" si="7"/>
        <v/>
      </c>
    </row>
    <row r="25" spans="1:11" ht="15.6" thickTop="1" thickBot="1" x14ac:dyDescent="0.35">
      <c r="A25" t="str">
        <f t="shared" si="8"/>
        <v>RH024</v>
      </c>
      <c r="B25" s="4" t="str">
        <f>IFERROR(VLOOKUP($A25, DataInput!$D:$E, 2, FALSE), "")</f>
        <v>RH;HabGiftsAllow;0;</v>
      </c>
      <c r="C25" s="3" t="str">
        <f t="shared" si="0"/>
        <v>HabGiftsAllow</v>
      </c>
      <c r="D25" s="8">
        <f t="shared" si="11"/>
        <v>0</v>
      </c>
      <c r="E25" s="3" t="str">
        <f t="shared" si="1"/>
        <v/>
      </c>
      <c r="F25" s="3" t="str">
        <f t="shared" si="2"/>
        <v/>
      </c>
      <c r="G25" s="3" t="str">
        <f t="shared" si="3"/>
        <v/>
      </c>
      <c r="H25" s="3" t="str">
        <f t="shared" si="4"/>
        <v/>
      </c>
      <c r="I25" s="3" t="str">
        <f t="shared" si="5"/>
        <v/>
      </c>
      <c r="J25" s="3" t="str">
        <f t="shared" si="6"/>
        <v/>
      </c>
      <c r="K25" s="3" t="str">
        <f t="shared" si="7"/>
        <v/>
      </c>
    </row>
    <row r="26" spans="1:11" ht="15.6" thickTop="1" thickBot="1" x14ac:dyDescent="0.35">
      <c r="A26" t="str">
        <f t="shared" si="8"/>
        <v>RH025</v>
      </c>
      <c r="B26" s="4" t="str">
        <f>IFERROR(VLOOKUP($A26, DataInput!$D:$E, 2, FALSE), "")</f>
        <v>RH;HabWideLabel;HabWideValue;</v>
      </c>
      <c r="C26" s="3" t="str">
        <f t="shared" si="0"/>
        <v>HabWideLabel</v>
      </c>
      <c r="D26" s="3" t="str">
        <f t="shared" si="10"/>
        <v>HabWideValue</v>
      </c>
      <c r="E26" s="3" t="str">
        <f t="shared" si="1"/>
        <v/>
      </c>
      <c r="F26" s="3" t="str">
        <f t="shared" si="2"/>
        <v/>
      </c>
      <c r="G26" s="3" t="str">
        <f t="shared" si="3"/>
        <v/>
      </c>
      <c r="H26" s="3" t="str">
        <f t="shared" si="4"/>
        <v/>
      </c>
      <c r="I26" s="3" t="str">
        <f t="shared" si="5"/>
        <v/>
      </c>
      <c r="J26" s="3" t="str">
        <f t="shared" si="6"/>
        <v/>
      </c>
      <c r="K26" s="3" t="str">
        <f t="shared" si="7"/>
        <v/>
      </c>
    </row>
    <row r="27" spans="1:11" ht="15.6" thickTop="1" thickBot="1" x14ac:dyDescent="0.35">
      <c r="A27" t="str">
        <f t="shared" si="8"/>
        <v>RH026</v>
      </c>
      <c r="B27" s="4" t="str">
        <f>IFERROR(VLOOKUP($A27, DataInput!$D:$E, 2, FALSE), "")</f>
        <v>RH;NewGroups;0;</v>
      </c>
      <c r="C27" s="3" t="str">
        <f t="shared" si="0"/>
        <v>NewGroups</v>
      </c>
      <c r="D27" s="8">
        <f t="shared" si="11"/>
        <v>0</v>
      </c>
      <c r="E27" s="3" t="str">
        <f t="shared" si="1"/>
        <v/>
      </c>
      <c r="F27" s="3" t="str">
        <f t="shared" si="2"/>
        <v/>
      </c>
      <c r="G27" s="3" t="str">
        <f t="shared" si="3"/>
        <v/>
      </c>
      <c r="H27" s="3" t="str">
        <f t="shared" si="4"/>
        <v/>
      </c>
      <c r="I27" s="3" t="str">
        <f t="shared" si="5"/>
        <v/>
      </c>
      <c r="J27" s="3" t="str">
        <f t="shared" si="6"/>
        <v/>
      </c>
      <c r="K27" s="3" t="str">
        <f t="shared" si="7"/>
        <v/>
      </c>
    </row>
    <row r="28" spans="1:11" ht="15.6" thickTop="1" thickBot="1" x14ac:dyDescent="0.35">
      <c r="A28" t="str">
        <f t="shared" si="8"/>
        <v>RH027</v>
      </c>
      <c r="B28" s="4" t="str">
        <f>IFERROR(VLOOKUP($A28, DataInput!$D:$E, 2, FALSE), "")</f>
        <v>RH;MUIntOnl;0;</v>
      </c>
      <c r="C28" s="3" t="str">
        <f t="shared" si="0"/>
        <v>MUIntOnl</v>
      </c>
      <c r="D28" s="8">
        <f t="shared" si="11"/>
        <v>0</v>
      </c>
      <c r="E28" s="3" t="str">
        <f t="shared" si="1"/>
        <v/>
      </c>
      <c r="F28" s="3" t="str">
        <f t="shared" si="2"/>
        <v/>
      </c>
      <c r="G28" s="3" t="str">
        <f t="shared" si="3"/>
        <v/>
      </c>
      <c r="H28" s="3" t="str">
        <f t="shared" si="4"/>
        <v/>
      </c>
      <c r="I28" s="3" t="str">
        <f t="shared" si="5"/>
        <v/>
      </c>
      <c r="J28" s="3" t="str">
        <f t="shared" si="6"/>
        <v/>
      </c>
      <c r="K28" s="3" t="str">
        <f t="shared" si="7"/>
        <v/>
      </c>
    </row>
    <row r="29" spans="1:11" ht="15.6" thickTop="1" thickBot="1" x14ac:dyDescent="0.35">
      <c r="A29" t="str">
        <f t="shared" si="8"/>
        <v>RH028</v>
      </c>
      <c r="B29" s="4" t="str">
        <f>IFERROR(VLOOKUP($A29, DataInput!$D:$E, 2, FALSE), "")</f>
        <v/>
      </c>
      <c r="C29" s="3" t="str">
        <f t="shared" si="0"/>
        <v/>
      </c>
      <c r="D29" s="3" t="str">
        <f t="shared" si="10"/>
        <v/>
      </c>
      <c r="E29" s="3" t="str">
        <f t="shared" si="1"/>
        <v/>
      </c>
      <c r="F29" s="3" t="str">
        <f t="shared" si="2"/>
        <v/>
      </c>
      <c r="G29" s="3" t="str">
        <f t="shared" si="3"/>
        <v/>
      </c>
      <c r="H29" s="3" t="str">
        <f t="shared" si="4"/>
        <v/>
      </c>
      <c r="I29" s="3" t="str">
        <f t="shared" si="5"/>
        <v/>
      </c>
      <c r="J29" s="3" t="str">
        <f t="shared" si="6"/>
        <v/>
      </c>
      <c r="K29" s="3" t="str">
        <f t="shared" si="7"/>
        <v/>
      </c>
    </row>
    <row r="30" spans="1:11" ht="15.6" thickTop="1" thickBot="1" x14ac:dyDescent="0.35">
      <c r="A30" t="str">
        <f t="shared" si="8"/>
        <v>RH029</v>
      </c>
      <c r="B30" s="4" t="str">
        <f>IFERROR(VLOOKUP($A30, DataInput!$D:$E, 2, FALSE), "")</f>
        <v/>
      </c>
      <c r="C30" s="3" t="str">
        <f t="shared" si="0"/>
        <v/>
      </c>
      <c r="D30" s="3" t="str">
        <f t="shared" si="10"/>
        <v/>
      </c>
      <c r="E30" s="3" t="str">
        <f t="shared" si="1"/>
        <v/>
      </c>
      <c r="F30" s="3" t="str">
        <f t="shared" si="2"/>
        <v/>
      </c>
      <c r="G30" s="3" t="str">
        <f t="shared" si="3"/>
        <v/>
      </c>
      <c r="H30" s="3" t="str">
        <f t="shared" si="4"/>
        <v/>
      </c>
      <c r="I30" s="3" t="str">
        <f t="shared" si="5"/>
        <v/>
      </c>
      <c r="J30" s="3" t="str">
        <f t="shared" si="6"/>
        <v/>
      </c>
      <c r="K30" s="3" t="str">
        <f t="shared" si="7"/>
        <v/>
      </c>
    </row>
    <row r="31" spans="1:11" ht="15.6" thickTop="1" thickBot="1" x14ac:dyDescent="0.35">
      <c r="A31" t="str">
        <f t="shared" si="8"/>
        <v>RH030</v>
      </c>
      <c r="B31" s="4" t="str">
        <f>IFERROR(VLOOKUP($A31, DataInput!$D:$E, 2, FALSE), "")</f>
        <v/>
      </c>
      <c r="C31" s="3" t="str">
        <f t="shared" si="0"/>
        <v/>
      </c>
      <c r="D31" s="3" t="str">
        <f t="shared" si="10"/>
        <v/>
      </c>
      <c r="E31" s="3" t="str">
        <f t="shared" si="1"/>
        <v/>
      </c>
      <c r="F31" s="3" t="str">
        <f t="shared" si="2"/>
        <v/>
      </c>
      <c r="G31" s="3" t="str">
        <f t="shared" si="3"/>
        <v/>
      </c>
      <c r="H31" s="3" t="str">
        <f t="shared" si="4"/>
        <v/>
      </c>
      <c r="I31" s="3" t="str">
        <f t="shared" si="5"/>
        <v/>
      </c>
      <c r="J31" s="3" t="str">
        <f t="shared" si="6"/>
        <v/>
      </c>
      <c r="K31" s="3" t="str">
        <f t="shared" si="7"/>
        <v/>
      </c>
    </row>
    <row r="32" spans="1:11" ht="15.6" thickTop="1" thickBot="1" x14ac:dyDescent="0.35">
      <c r="A32" t="str">
        <f t="shared" si="8"/>
        <v>RH031</v>
      </c>
      <c r="B32" s="4" t="str">
        <f>IFERROR(VLOOKUP($A32, DataInput!$D:$E, 2, FALSE), "")</f>
        <v/>
      </c>
      <c r="C32" s="3" t="str">
        <f t="shared" si="0"/>
        <v/>
      </c>
      <c r="D32" s="3" t="str">
        <f t="shared" si="10"/>
        <v/>
      </c>
      <c r="E32" s="3" t="str">
        <f t="shared" si="1"/>
        <v/>
      </c>
      <c r="F32" s="3" t="str">
        <f t="shared" si="2"/>
        <v/>
      </c>
      <c r="G32" s="3" t="str">
        <f t="shared" si="3"/>
        <v/>
      </c>
      <c r="H32" s="3" t="str">
        <f t="shared" si="4"/>
        <v/>
      </c>
      <c r="I32" s="3" t="str">
        <f t="shared" si="5"/>
        <v/>
      </c>
      <c r="J32" s="3" t="str">
        <f t="shared" si="6"/>
        <v/>
      </c>
      <c r="K32" s="3" t="str">
        <f t="shared" si="7"/>
        <v/>
      </c>
    </row>
    <row r="33" spans="1:11" ht="15.6" thickTop="1" thickBot="1" x14ac:dyDescent="0.35">
      <c r="A33" t="str">
        <f t="shared" si="8"/>
        <v>RH032</v>
      </c>
      <c r="B33" s="4" t="str">
        <f>IFERROR(VLOOKUP($A33, DataInput!$D:$E, 2, FALSE), "")</f>
        <v/>
      </c>
      <c r="C33" s="3" t="str">
        <f t="shared" si="0"/>
        <v/>
      </c>
      <c r="D33" s="3" t="str">
        <f t="shared" si="10"/>
        <v/>
      </c>
      <c r="E33" s="3" t="str">
        <f t="shared" si="1"/>
        <v/>
      </c>
      <c r="F33" s="3" t="str">
        <f t="shared" si="2"/>
        <v/>
      </c>
      <c r="G33" s="3" t="str">
        <f t="shared" si="3"/>
        <v/>
      </c>
      <c r="H33" s="3" t="str">
        <f t="shared" si="4"/>
        <v/>
      </c>
      <c r="I33" s="3" t="str">
        <f t="shared" si="5"/>
        <v/>
      </c>
      <c r="J33" s="3" t="str">
        <f t="shared" si="6"/>
        <v/>
      </c>
      <c r="K33" s="3" t="str">
        <f t="shared" si="7"/>
        <v/>
      </c>
    </row>
    <row r="34" spans="1:11" ht="15.6" thickTop="1" thickBot="1" x14ac:dyDescent="0.35">
      <c r="A34" t="str">
        <f t="shared" si="8"/>
        <v>RH033</v>
      </c>
      <c r="B34" s="4" t="str">
        <f>IFERROR(VLOOKUP($A34, DataInput!$D:$E, 2, FALSE), "")</f>
        <v/>
      </c>
      <c r="C34" s="3" t="str">
        <f t="shared" si="0"/>
        <v/>
      </c>
      <c r="D34" s="3" t="str">
        <f t="shared" si="10"/>
        <v/>
      </c>
      <c r="E34" s="3" t="str">
        <f t="shared" si="1"/>
        <v/>
      </c>
      <c r="F34" s="3" t="str">
        <f t="shared" si="2"/>
        <v/>
      </c>
      <c r="G34" s="3" t="str">
        <f t="shared" si="3"/>
        <v/>
      </c>
      <c r="H34" s="3" t="str">
        <f t="shared" si="4"/>
        <v/>
      </c>
      <c r="I34" s="3" t="str">
        <f t="shared" si="5"/>
        <v/>
      </c>
      <c r="J34" s="3" t="str">
        <f t="shared" si="6"/>
        <v/>
      </c>
      <c r="K34" s="3" t="str">
        <f t="shared" si="7"/>
        <v/>
      </c>
    </row>
    <row r="35" spans="1:11" ht="15.6" thickTop="1" thickBot="1" x14ac:dyDescent="0.35">
      <c r="A35" t="str">
        <f t="shared" si="8"/>
        <v>RH034</v>
      </c>
      <c r="B35" s="4" t="str">
        <f>IFERROR(VLOOKUP($A35, DataInput!$D:$E, 2, FALSE), "")</f>
        <v/>
      </c>
      <c r="C35" s="3" t="str">
        <f t="shared" si="0"/>
        <v/>
      </c>
      <c r="D35" s="3" t="str">
        <f t="shared" si="10"/>
        <v/>
      </c>
      <c r="E35" s="3" t="str">
        <f t="shared" si="1"/>
        <v/>
      </c>
      <c r="F35" s="3" t="str">
        <f t="shared" si="2"/>
        <v/>
      </c>
      <c r="G35" s="3" t="str">
        <f t="shared" si="3"/>
        <v/>
      </c>
      <c r="H35" s="3" t="str">
        <f t="shared" si="4"/>
        <v/>
      </c>
      <c r="I35" s="3" t="str">
        <f t="shared" si="5"/>
        <v/>
      </c>
      <c r="J35" s="3" t="str">
        <f t="shared" si="6"/>
        <v/>
      </c>
      <c r="K35" s="3" t="str">
        <f t="shared" si="7"/>
        <v/>
      </c>
    </row>
    <row r="36" spans="1:11" ht="15.6" thickTop="1" thickBot="1" x14ac:dyDescent="0.35">
      <c r="A36" t="str">
        <f t="shared" si="8"/>
        <v>RH035</v>
      </c>
      <c r="B36" s="4" t="str">
        <f>IFERROR(VLOOKUP($A36, DataInput!$D:$E, 2, FALSE), "")</f>
        <v/>
      </c>
      <c r="C36" s="3" t="str">
        <f t="shared" si="0"/>
        <v/>
      </c>
      <c r="D36" s="3" t="str">
        <f t="shared" si="10"/>
        <v/>
      </c>
      <c r="E36" s="3" t="str">
        <f t="shared" si="1"/>
        <v/>
      </c>
      <c r="F36" s="3" t="str">
        <f t="shared" si="2"/>
        <v/>
      </c>
      <c r="G36" s="3" t="str">
        <f t="shared" si="3"/>
        <v/>
      </c>
      <c r="H36" s="3" t="str">
        <f t="shared" si="4"/>
        <v/>
      </c>
      <c r="I36" s="3" t="str">
        <f t="shared" si="5"/>
        <v/>
      </c>
      <c r="J36" s="3" t="str">
        <f t="shared" si="6"/>
        <v/>
      </c>
      <c r="K36" s="3" t="str">
        <f t="shared" si="7"/>
        <v/>
      </c>
    </row>
    <row r="37" spans="1:11" ht="15.6" thickTop="1" thickBot="1" x14ac:dyDescent="0.35">
      <c r="A37" t="str">
        <f t="shared" si="8"/>
        <v>RH036</v>
      </c>
      <c r="B37" s="4" t="str">
        <f>IFERROR(VLOOKUP($A37, DataInput!$D:$E, 2, FALSE), "")</f>
        <v/>
      </c>
      <c r="C37" s="3" t="str">
        <f t="shared" si="0"/>
        <v/>
      </c>
      <c r="D37" s="3" t="str">
        <f t="shared" si="10"/>
        <v/>
      </c>
      <c r="E37" s="3" t="str">
        <f t="shared" si="1"/>
        <v/>
      </c>
      <c r="F37" s="3" t="str">
        <f t="shared" si="2"/>
        <v/>
      </c>
      <c r="G37" s="3" t="str">
        <f t="shared" si="3"/>
        <v/>
      </c>
      <c r="H37" s="3" t="str">
        <f t="shared" si="4"/>
        <v/>
      </c>
      <c r="I37" s="3" t="str">
        <f t="shared" si="5"/>
        <v/>
      </c>
      <c r="J37" s="3" t="str">
        <f t="shared" si="6"/>
        <v/>
      </c>
      <c r="K37" s="3" t="str">
        <f t="shared" si="7"/>
        <v/>
      </c>
    </row>
    <row r="38" spans="1:11" ht="15.6" thickTop="1" thickBot="1" x14ac:dyDescent="0.35">
      <c r="A38" t="str">
        <f t="shared" si="8"/>
        <v>RH037</v>
      </c>
      <c r="B38" s="4" t="str">
        <f>IFERROR(VLOOKUP($A38, DataInput!$D:$E, 2, FALSE), "")</f>
        <v/>
      </c>
      <c r="C38" s="3" t="str">
        <f t="shared" si="0"/>
        <v/>
      </c>
      <c r="D38" s="3" t="str">
        <f t="shared" si="10"/>
        <v/>
      </c>
      <c r="E38" s="3" t="str">
        <f t="shared" si="1"/>
        <v/>
      </c>
      <c r="F38" s="3" t="str">
        <f t="shared" si="2"/>
        <v/>
      </c>
      <c r="G38" s="3" t="str">
        <f t="shared" si="3"/>
        <v/>
      </c>
      <c r="H38" s="3" t="str">
        <f t="shared" si="4"/>
        <v/>
      </c>
      <c r="I38" s="3" t="str">
        <f t="shared" si="5"/>
        <v/>
      </c>
      <c r="J38" s="3" t="str">
        <f t="shared" si="6"/>
        <v/>
      </c>
      <c r="K38" s="3" t="str">
        <f t="shared" si="7"/>
        <v/>
      </c>
    </row>
    <row r="39" spans="1:11" ht="15.6" thickTop="1" thickBot="1" x14ac:dyDescent="0.35">
      <c r="A39" t="str">
        <f t="shared" si="8"/>
        <v>RH038</v>
      </c>
      <c r="B39" s="4" t="str">
        <f>IFERROR(VLOOKUP($A39, DataInput!$D:$E, 2, FALSE), "")</f>
        <v/>
      </c>
      <c r="C39" s="3" t="str">
        <f t="shared" si="0"/>
        <v/>
      </c>
      <c r="D39" s="3" t="str">
        <f t="shared" si="10"/>
        <v/>
      </c>
      <c r="E39" s="3" t="str">
        <f t="shared" si="1"/>
        <v/>
      </c>
      <c r="F39" s="3" t="str">
        <f t="shared" si="2"/>
        <v/>
      </c>
      <c r="G39" s="3" t="str">
        <f t="shared" si="3"/>
        <v/>
      </c>
      <c r="H39" s="3" t="str">
        <f t="shared" si="4"/>
        <v/>
      </c>
      <c r="I39" s="3" t="str">
        <f t="shared" si="5"/>
        <v/>
      </c>
      <c r="J39" s="3" t="str">
        <f t="shared" si="6"/>
        <v/>
      </c>
      <c r="K39" s="3" t="str">
        <f t="shared" si="7"/>
        <v/>
      </c>
    </row>
    <row r="40" spans="1:11" ht="15.6" thickTop="1" thickBot="1" x14ac:dyDescent="0.35">
      <c r="A40" t="str">
        <f t="shared" si="8"/>
        <v>RH039</v>
      </c>
      <c r="B40" s="4" t="str">
        <f>IFERROR(VLOOKUP($A40, DataInput!$D:$E, 2, FALSE), "")</f>
        <v/>
      </c>
      <c r="C40" s="3" t="str">
        <f t="shared" si="0"/>
        <v/>
      </c>
      <c r="D40" s="3" t="str">
        <f t="shared" si="10"/>
        <v/>
      </c>
      <c r="E40" s="3" t="str">
        <f t="shared" si="1"/>
        <v/>
      </c>
      <c r="F40" s="3" t="str">
        <f t="shared" si="2"/>
        <v/>
      </c>
      <c r="G40" s="3" t="str">
        <f t="shared" si="3"/>
        <v/>
      </c>
      <c r="H40" s="3" t="str">
        <f t="shared" si="4"/>
        <v/>
      </c>
      <c r="I40" s="3" t="str">
        <f t="shared" si="5"/>
        <v/>
      </c>
      <c r="J40" s="3" t="str">
        <f t="shared" si="6"/>
        <v/>
      </c>
      <c r="K40" s="3" t="str">
        <f t="shared" si="7"/>
        <v/>
      </c>
    </row>
    <row r="41" spans="1:11" ht="15.6" thickTop="1" thickBot="1" x14ac:dyDescent="0.35">
      <c r="A41" t="str">
        <f t="shared" si="8"/>
        <v>RH040</v>
      </c>
      <c r="B41" s="4" t="str">
        <f>IFERROR(VLOOKUP($A41, DataInput!$D:$E, 2, FALSE), "")</f>
        <v/>
      </c>
      <c r="C41" s="3" t="str">
        <f t="shared" si="0"/>
        <v/>
      </c>
      <c r="D41" s="3" t="str">
        <f t="shared" si="10"/>
        <v/>
      </c>
      <c r="E41" s="3" t="str">
        <f t="shared" si="1"/>
        <v/>
      </c>
      <c r="F41" s="3" t="str">
        <f t="shared" si="2"/>
        <v/>
      </c>
      <c r="G41" s="3" t="str">
        <f t="shared" si="3"/>
        <v/>
      </c>
      <c r="H41" s="3" t="str">
        <f t="shared" si="4"/>
        <v/>
      </c>
      <c r="I41" s="3" t="str">
        <f t="shared" si="5"/>
        <v/>
      </c>
      <c r="J41" s="3" t="str">
        <f t="shared" si="6"/>
        <v/>
      </c>
      <c r="K41" s="3" t="str">
        <f t="shared" si="7"/>
        <v/>
      </c>
    </row>
    <row r="42" spans="1:11" ht="15.6" thickTop="1" thickBot="1" x14ac:dyDescent="0.35">
      <c r="A42" t="str">
        <f t="shared" si="8"/>
        <v>RH041</v>
      </c>
      <c r="B42" s="4" t="str">
        <f>IFERROR(VLOOKUP($A42, DataInput!$D:$E, 2, FALSE), "")</f>
        <v/>
      </c>
      <c r="C42" s="3" t="str">
        <f t="shared" si="0"/>
        <v/>
      </c>
      <c r="D42" s="3" t="str">
        <f t="shared" si="10"/>
        <v/>
      </c>
      <c r="E42" s="3" t="str">
        <f t="shared" si="1"/>
        <v/>
      </c>
      <c r="F42" s="3" t="str">
        <f t="shared" si="2"/>
        <v/>
      </c>
      <c r="G42" s="3" t="str">
        <f t="shared" si="3"/>
        <v/>
      </c>
      <c r="H42" s="3" t="str">
        <f t="shared" si="4"/>
        <v/>
      </c>
      <c r="I42" s="3" t="str">
        <f t="shared" si="5"/>
        <v/>
      </c>
      <c r="J42" s="3" t="str">
        <f t="shared" si="6"/>
        <v/>
      </c>
      <c r="K42" s="3" t="str">
        <f t="shared" si="7"/>
        <v/>
      </c>
    </row>
    <row r="43" spans="1:11" ht="15.6" thickTop="1" thickBot="1" x14ac:dyDescent="0.35">
      <c r="A43" t="str">
        <f t="shared" si="8"/>
        <v>RH042</v>
      </c>
      <c r="B43" s="4" t="str">
        <f>IFERROR(VLOOKUP($A43, DataInput!$D:$E, 2, FALSE), "")</f>
        <v/>
      </c>
      <c r="C43" s="3" t="str">
        <f t="shared" si="0"/>
        <v/>
      </c>
      <c r="D43" s="3" t="str">
        <f t="shared" si="10"/>
        <v/>
      </c>
      <c r="E43" s="3" t="str">
        <f t="shared" si="1"/>
        <v/>
      </c>
      <c r="F43" s="3" t="str">
        <f t="shared" si="2"/>
        <v/>
      </c>
      <c r="G43" s="3" t="str">
        <f t="shared" si="3"/>
        <v/>
      </c>
      <c r="H43" s="3" t="str">
        <f t="shared" si="4"/>
        <v/>
      </c>
      <c r="I43" s="3" t="str">
        <f t="shared" si="5"/>
        <v/>
      </c>
      <c r="J43" s="3" t="str">
        <f t="shared" si="6"/>
        <v/>
      </c>
      <c r="K43" s="3" t="str">
        <f t="shared" si="7"/>
        <v/>
      </c>
    </row>
    <row r="44" spans="1:11" ht="15.6" thickTop="1" thickBot="1" x14ac:dyDescent="0.35">
      <c r="A44" t="str">
        <f t="shared" si="8"/>
        <v>RH043</v>
      </c>
      <c r="B44" s="4" t="str">
        <f>IFERROR(VLOOKUP($A44, DataInput!$D:$E, 2, FALSE), "")</f>
        <v/>
      </c>
      <c r="C44" s="3" t="str">
        <f t="shared" si="0"/>
        <v/>
      </c>
      <c r="D44" s="3" t="str">
        <f t="shared" si="10"/>
        <v/>
      </c>
      <c r="E44" s="3" t="str">
        <f t="shared" si="1"/>
        <v/>
      </c>
      <c r="F44" s="3" t="str">
        <f t="shared" si="2"/>
        <v/>
      </c>
      <c r="G44" s="3" t="str">
        <f t="shared" si="3"/>
        <v/>
      </c>
      <c r="H44" s="3" t="str">
        <f t="shared" si="4"/>
        <v/>
      </c>
      <c r="I44" s="3" t="str">
        <f t="shared" si="5"/>
        <v/>
      </c>
      <c r="J44" s="3" t="str">
        <f t="shared" si="6"/>
        <v/>
      </c>
      <c r="K44" s="3" t="str">
        <f t="shared" si="7"/>
        <v/>
      </c>
    </row>
    <row r="45" spans="1:11" ht="15.6" thickTop="1" thickBot="1" x14ac:dyDescent="0.35">
      <c r="A45" t="str">
        <f t="shared" si="8"/>
        <v>RH044</v>
      </c>
      <c r="B45" s="4" t="str">
        <f>IFERROR(VLOOKUP($A45, DataInput!$D:$E, 2, FALSE), "")</f>
        <v/>
      </c>
      <c r="C45" s="3" t="str">
        <f t="shared" si="0"/>
        <v/>
      </c>
      <c r="D45" s="3" t="str">
        <f t="shared" si="10"/>
        <v/>
      </c>
      <c r="E45" s="3" t="str">
        <f t="shared" si="1"/>
        <v/>
      </c>
      <c r="F45" s="3" t="str">
        <f t="shared" si="2"/>
        <v/>
      </c>
      <c r="G45" s="3" t="str">
        <f t="shared" si="3"/>
        <v/>
      </c>
      <c r="H45" s="3" t="str">
        <f t="shared" si="4"/>
        <v/>
      </c>
      <c r="I45" s="3" t="str">
        <f t="shared" si="5"/>
        <v/>
      </c>
      <c r="J45" s="3" t="str">
        <f t="shared" si="6"/>
        <v/>
      </c>
      <c r="K45" s="3" t="str">
        <f t="shared" si="7"/>
        <v/>
      </c>
    </row>
    <row r="46" spans="1:11" ht="15.6" thickTop="1" thickBot="1" x14ac:dyDescent="0.35">
      <c r="A46" t="str">
        <f t="shared" si="8"/>
        <v>RH045</v>
      </c>
      <c r="B46" s="4" t="str">
        <f>IFERROR(VLOOKUP($A46, DataInput!$D:$E, 2, FALSE), "")</f>
        <v/>
      </c>
      <c r="C46" s="3" t="str">
        <f t="shared" si="0"/>
        <v/>
      </c>
      <c r="D46" s="3" t="str">
        <f t="shared" si="10"/>
        <v/>
      </c>
      <c r="E46" s="3" t="str">
        <f t="shared" si="1"/>
        <v/>
      </c>
      <c r="F46" s="3" t="str">
        <f t="shared" si="2"/>
        <v/>
      </c>
      <c r="G46" s="3" t="str">
        <f t="shared" si="3"/>
        <v/>
      </c>
      <c r="H46" s="3" t="str">
        <f t="shared" si="4"/>
        <v/>
      </c>
      <c r="I46" s="3" t="str">
        <f t="shared" si="5"/>
        <v/>
      </c>
      <c r="J46" s="3" t="str">
        <f t="shared" si="6"/>
        <v/>
      </c>
      <c r="K46" s="3" t="str">
        <f t="shared" si="7"/>
        <v/>
      </c>
    </row>
    <row r="47" spans="1:11" ht="15.6" thickTop="1" thickBot="1" x14ac:dyDescent="0.35">
      <c r="A47" t="str">
        <f t="shared" si="8"/>
        <v>RH046</v>
      </c>
      <c r="B47" s="4" t="str">
        <f>IFERROR(VLOOKUP($A47, DataInput!$D:$E, 2, FALSE), "")</f>
        <v/>
      </c>
      <c r="C47" s="3" t="str">
        <f t="shared" si="0"/>
        <v/>
      </c>
      <c r="D47" s="3" t="str">
        <f t="shared" si="10"/>
        <v/>
      </c>
      <c r="E47" s="3" t="str">
        <f t="shared" si="1"/>
        <v/>
      </c>
      <c r="F47" s="3" t="str">
        <f t="shared" si="2"/>
        <v/>
      </c>
      <c r="G47" s="3" t="str">
        <f t="shared" si="3"/>
        <v/>
      </c>
      <c r="H47" s="3" t="str">
        <f t="shared" si="4"/>
        <v/>
      </c>
      <c r="I47" s="3" t="str">
        <f t="shared" si="5"/>
        <v/>
      </c>
      <c r="J47" s="3" t="str">
        <f t="shared" si="6"/>
        <v/>
      </c>
      <c r="K47" s="3" t="str">
        <f t="shared" si="7"/>
        <v/>
      </c>
    </row>
    <row r="48" spans="1:11" ht="15.6" thickTop="1" thickBot="1" x14ac:dyDescent="0.35">
      <c r="A48" t="str">
        <f t="shared" si="8"/>
        <v>RH047</v>
      </c>
      <c r="B48" s="4" t="str">
        <f>IFERROR(VLOOKUP($A48, DataInput!$D:$E, 2, FALSE), "")</f>
        <v/>
      </c>
      <c r="C48" s="3" t="str">
        <f t="shared" si="0"/>
        <v/>
      </c>
      <c r="D48" s="3" t="str">
        <f t="shared" si="10"/>
        <v/>
      </c>
      <c r="E48" s="3" t="str">
        <f t="shared" si="1"/>
        <v/>
      </c>
      <c r="F48" s="3" t="str">
        <f t="shared" si="2"/>
        <v/>
      </c>
      <c r="G48" s="3" t="str">
        <f t="shared" si="3"/>
        <v/>
      </c>
      <c r="H48" s="3" t="str">
        <f t="shared" si="4"/>
        <v/>
      </c>
      <c r="I48" s="3" t="str">
        <f t="shared" si="5"/>
        <v/>
      </c>
      <c r="J48" s="3" t="str">
        <f t="shared" si="6"/>
        <v/>
      </c>
      <c r="K48" s="3" t="str">
        <f t="shared" si="7"/>
        <v/>
      </c>
    </row>
    <row r="49" spans="1:11" ht="15.6" thickTop="1" thickBot="1" x14ac:dyDescent="0.35">
      <c r="A49" t="str">
        <f t="shared" si="8"/>
        <v>RH048</v>
      </c>
      <c r="B49" s="4" t="str">
        <f>IFERROR(VLOOKUP($A49, DataInput!$D:$E, 2, FALSE), "")</f>
        <v/>
      </c>
      <c r="C49" s="3" t="str">
        <f t="shared" si="0"/>
        <v/>
      </c>
      <c r="D49" s="3" t="str">
        <f t="shared" si="10"/>
        <v/>
      </c>
      <c r="E49" s="3" t="str">
        <f t="shared" si="1"/>
        <v/>
      </c>
      <c r="F49" s="3" t="str">
        <f t="shared" si="2"/>
        <v/>
      </c>
      <c r="G49" s="3" t="str">
        <f t="shared" si="3"/>
        <v/>
      </c>
      <c r="H49" s="3" t="str">
        <f t="shared" si="4"/>
        <v/>
      </c>
      <c r="I49" s="3" t="str">
        <f t="shared" si="5"/>
        <v/>
      </c>
      <c r="J49" s="3" t="str">
        <f t="shared" si="6"/>
        <v/>
      </c>
      <c r="K49" s="3" t="str">
        <f t="shared" si="7"/>
        <v/>
      </c>
    </row>
    <row r="50" spans="1:11" ht="15.6" thickTop="1" thickBot="1" x14ac:dyDescent="0.35">
      <c r="A50" t="str">
        <f t="shared" si="8"/>
        <v>RH049</v>
      </c>
      <c r="B50" s="4" t="str">
        <f>IFERROR(VLOOKUP($A50, DataInput!$D:$E, 2, FALSE), "")</f>
        <v/>
      </c>
      <c r="C50" s="3" t="str">
        <f t="shared" si="0"/>
        <v/>
      </c>
      <c r="D50" s="3" t="str">
        <f t="shared" si="10"/>
        <v/>
      </c>
      <c r="E50" s="3" t="str">
        <f t="shared" si="1"/>
        <v/>
      </c>
      <c r="F50" s="3" t="str">
        <f t="shared" si="2"/>
        <v/>
      </c>
      <c r="G50" s="3" t="str">
        <f t="shared" si="3"/>
        <v/>
      </c>
      <c r="H50" s="3" t="str">
        <f t="shared" si="4"/>
        <v/>
      </c>
      <c r="I50" s="3" t="str">
        <f t="shared" si="5"/>
        <v/>
      </c>
      <c r="J50" s="3" t="str">
        <f t="shared" si="6"/>
        <v/>
      </c>
      <c r="K50" s="3" t="str">
        <f t="shared" si="7"/>
        <v/>
      </c>
    </row>
    <row r="51" spans="1:11" ht="15.6" thickTop="1" thickBot="1" x14ac:dyDescent="0.35">
      <c r="A51" t="str">
        <f t="shared" si="8"/>
        <v>RH050</v>
      </c>
      <c r="B51" s="4" t="str">
        <f>IFERROR(VLOOKUP($A51, DataInput!$D:$E, 2, FALSE), "")</f>
        <v/>
      </c>
      <c r="C51" s="3" t="str">
        <f t="shared" si="0"/>
        <v/>
      </c>
      <c r="D51" s="3" t="str">
        <f t="shared" si="10"/>
        <v/>
      </c>
      <c r="E51" s="3" t="str">
        <f t="shared" si="1"/>
        <v/>
      </c>
      <c r="F51" s="3" t="str">
        <f t="shared" si="2"/>
        <v/>
      </c>
      <c r="G51" s="3" t="str">
        <f t="shared" si="3"/>
        <v/>
      </c>
      <c r="H51" s="3" t="str">
        <f t="shared" si="4"/>
        <v/>
      </c>
      <c r="I51" s="3" t="str">
        <f t="shared" si="5"/>
        <v/>
      </c>
      <c r="J51" s="3" t="str">
        <f t="shared" si="6"/>
        <v/>
      </c>
      <c r="K51" s="3" t="str">
        <f t="shared" si="7"/>
        <v/>
      </c>
    </row>
    <row r="52" spans="1:11" ht="15" thickTop="1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F012F-45AD-4B76-BFC6-62A8FDDD2A99}">
  <dimension ref="A1:K52"/>
  <sheetViews>
    <sheetView workbookViewId="0"/>
  </sheetViews>
  <sheetFormatPr defaultRowHeight="14.4" x14ac:dyDescent="0.3"/>
  <sheetData>
    <row r="1" spans="1:11" ht="15" thickBot="1" x14ac:dyDescent="0.35">
      <c r="A1" t="s">
        <v>89</v>
      </c>
      <c r="B1" s="4" t="str">
        <f>IFERROR(VLOOKUP($A1, DataInput!$D:$E, 2, FALSE), "")</f>
        <v>SS;PeriodLabel;PeriodClass;Lon;StartYear;EndYear;CountryISO;SocialChange;ConnFam;ConnFriend;ConnCom;</v>
      </c>
      <c r="C1" s="3" t="str">
        <f>IFERROR(
  MID(B1,
    FIND("♦", SUBSTITUTE(B1, ";", "♦", 1)) + 1,
    FIND("♦", SUBSTITUTE(B1, ";", "♦", 2)) - FIND("♦", SUBSTITUTE(B1, ";", "♦", 1)) - 1
  ),
  ""
)</f>
        <v>PeriodLabel</v>
      </c>
      <c r="D1" s="3" t="str">
        <f>IFERROR(
  MID(B1,
    FIND("♦", SUBSTITUTE(B1, ";", "♦", 2)) + 1,
    FIND("♦", SUBSTITUTE(B1, ";", "♦", 3)) - FIND("♦", SUBSTITUTE(B1, ";", "♦", 2)) - 1
  ),
  ""
)</f>
        <v>PeriodClass</v>
      </c>
      <c r="E1" s="3" t="str">
        <f>IFERROR(
  MID(B1,
    FIND("♦", SUBSTITUTE(B1, ";", "♦", 3)) + 1,
    FIND("♦", SUBSTITUTE(B1, ";", "♦", 4)) - FIND("♦", SUBSTITUTE(B1, ";", "♦", 3)) - 1
  ),
  ""
)</f>
        <v>Lon</v>
      </c>
      <c r="F1" s="3" t="str">
        <f>IFERROR(
  MID(B1,
    FIND("♦", SUBSTITUTE(B1, ";", "♦", 4)) + 1,
    FIND("♦", SUBSTITUTE(B1, ";", "♦", 5)) - FIND("♦", SUBSTITUTE(B1, ";", "♦", 4)) - 1
  ),
  ""
)</f>
        <v>StartYear</v>
      </c>
      <c r="G1" s="3" t="str">
        <f>IFERROR(
  MID(B1,
    FIND("♦", SUBSTITUTE(B1, ";", "♦", 5)) + 1,
    FIND("♦", SUBSTITUTE(B1, ";", "♦", 6)) - FIND("♦", SUBSTITUTE(B1, ";", "♦", 5)) - 1
  ),
  ""
)</f>
        <v>EndYear</v>
      </c>
      <c r="H1" s="3" t="str">
        <f>IFERROR(
  MID(B1,
    FIND("♦", SUBSTITUTE(B1, ";", "♦", 6)) + 1,
    FIND("♦", SUBSTITUTE(B1, ";", "♦", 7)) - FIND("♦", SUBSTITUTE(B1, ";", "♦", 6)) - 1
  ),
  ""
)</f>
        <v>CountryISO</v>
      </c>
      <c r="I1" s="3" t="str">
        <f>IFERROR(
  MID(B1,
    FIND("♦", SUBSTITUTE(B1, ";", "♦", 7)) + 1,
    FIND("♦", SUBSTITUTE(B1, ";", "♦", 8)) - FIND("♦", SUBSTITUTE(B1, ";", "♦", 7)) - 1
  ),
  ""
)</f>
        <v>SocialChange</v>
      </c>
      <c r="J1" s="3" t="str">
        <f>IFERROR(
  MID(B1,
    FIND("♦", SUBSTITUTE(B1, ";", "♦", 8)) + 1,
    FIND("♦", SUBSTITUTE(B1, ";", "♦", 9)) - FIND("♦", SUBSTITUTE(B1, ";", "♦", 8)) - 1
  ),
  ""
)</f>
        <v>ConnFam</v>
      </c>
      <c r="K1" s="3" t="str">
        <f>IFERROR(
  MID(B1,
    FIND("♦", SUBSTITUTE(B1, ";", "♦", 9)) + 1,
    FIND("♦", SUBSTITUTE(B1, ";", "♦", 10)) - FIND("♦", SUBSTITUTE(B1, ";", "♦", 9)) - 1
  ),
  ""
)</f>
        <v>ConnFriend</v>
      </c>
    </row>
    <row r="2" spans="1:11" ht="15.6" thickTop="1" thickBot="1" x14ac:dyDescent="0.35">
      <c r="A2" t="str">
        <f>"PC" &amp; TEXT(ROW(A2)-1, "000")</f>
        <v>PC001</v>
      </c>
      <c r="B2" s="4" t="str">
        <f>IFERROR(VLOOKUP($A2, DataInput!$D:$E, 2, FALSE), "")</f>
        <v>PC;T01;Per01;2;;;USA;0;1;3;1;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T01</v>
      </c>
      <c r="D2" s="3" t="str">
        <f t="shared" ref="D2:D51" si="1">IFERROR(
  MID(B2,
    FIND("♦", SUBSTITUTE(B2, ";", "♦", 2)) + 1,
    FIND("♦", SUBSTITUTE(B2, ";", "♦", 3)) - FIND("♦", SUBSTITUTE(B2, ";", "♦", 2)) - 1
  ),
  ""
)</f>
        <v>Per01</v>
      </c>
      <c r="E2" s="3" t="str">
        <f t="shared" ref="E2:E51" si="2">IFERROR(
  MID(B2,
    FIND("♦", SUBSTITUTE(B2, ";", "♦", 3)) + 1,
    FIND("♦", SUBSTITUTE(B2, ";", "♦", 4)) - FIND("♦", SUBSTITUTE(B2, ";", "♦", 3)) - 1
  ),
  ""
)</f>
        <v>2</v>
      </c>
      <c r="F2" s="3" t="str">
        <f t="shared" ref="F2:F51" si="3">IFERROR(
  MID(B2,
    FIND("♦", SUBSTITUTE(B2, ";", "♦", 4)) + 1,
    FIND("♦", SUBSTITUTE(B2, ";", "♦", 5)) - FIND("♦", SUBSTITUTE(B2, ";", "♦", 4)) - 1
  ),
  ""
)</f>
        <v/>
      </c>
      <c r="G2" s="3" t="str">
        <f t="shared" ref="G2:G51" si="4">IFERROR(
  MID(B2,
    FIND("♦", SUBSTITUTE(B2, ";", "♦", 5)) + 1,
    FIND("♦", SUBSTITUTE(B2, ";", "♦", 6)) - FIND("♦", SUBSTITUTE(B2, ";", "♦", 5)) - 1
  ),
  ""
)</f>
        <v/>
      </c>
      <c r="H2" s="3" t="str">
        <f t="shared" ref="H2:H51" si="5">IFERROR(
  MID(B2,
    FIND("♦", SUBSTITUTE(B2, ";", "♦", 6)) + 1,
    FIND("♦", SUBSTITUTE(B2, ";", "♦", 7)) - FIND("♦", SUBSTITUTE(B2, ";", "♦", 6)) - 1
  ),
  ""
)</f>
        <v>USA</v>
      </c>
      <c r="I2" s="3" t="str">
        <f t="shared" ref="I2:I51" si="6">IFERROR(
  MID(B2,
    FIND("♦", SUBSTITUTE(B2, ";", "♦", 7)) + 1,
    FIND("♦", SUBSTITUTE(B2, ";", "♦", 8)) - FIND("♦", SUBSTITUTE(B2, ";", "♦", 7)) - 1
  ),
  ""
)</f>
        <v>0</v>
      </c>
      <c r="J2" s="3" t="str">
        <f t="shared" ref="J2:J51" si="7">IFERROR(
  MID(B2,
    FIND("♦", SUBSTITUTE(B2, ";", "♦", 8)) + 1,
    FIND("♦", SUBSTITUTE(B2, ";", "♦", 9)) - FIND("♦", SUBSTITUTE(B2, ";", "♦", 8)) - 1
  ),
  ""
)</f>
        <v>1</v>
      </c>
      <c r="K2" s="3" t="str">
        <f t="shared" ref="K2:K51" si="8">IFERROR(
  MID(B2,
    FIND("♦", SUBSTITUTE(B2, ";", "♦", 9)) + 1,
    FIND("♦", SUBSTITUTE(B2, ";", "♦", 10)) - FIND("♦", SUBSTITUTE(B2, ";", "♦", 9)) - 1
  ),
  ""
)</f>
        <v>3</v>
      </c>
    </row>
    <row r="3" spans="1:11" ht="15.6" thickTop="1" thickBot="1" x14ac:dyDescent="0.35">
      <c r="A3" t="str">
        <f t="shared" ref="A3:A51" si="9">"PC" &amp; TEXT(ROW(A3)-1, "000")</f>
        <v>PC002</v>
      </c>
      <c r="B3" s="4" t="str">
        <f>IFERROR(VLOOKUP($A3, DataInput!$D:$E, 2, FALSE), "")</f>
        <v>PC;T02;Per02;1;;;CHN;2;2;4;1;</v>
      </c>
      <c r="C3" s="3" t="str">
        <f t="shared" si="0"/>
        <v>T02</v>
      </c>
      <c r="D3" s="3" t="str">
        <f t="shared" si="1"/>
        <v>Per02</v>
      </c>
      <c r="E3" s="3" t="str">
        <f t="shared" si="2"/>
        <v>1</v>
      </c>
      <c r="F3" s="3" t="str">
        <f t="shared" si="3"/>
        <v/>
      </c>
      <c r="G3" s="3" t="str">
        <f t="shared" si="4"/>
        <v/>
      </c>
      <c r="H3" s="3" t="str">
        <f t="shared" si="5"/>
        <v>CHN</v>
      </c>
      <c r="I3" s="3" t="str">
        <f t="shared" si="6"/>
        <v>2</v>
      </c>
      <c r="J3" s="3" t="str">
        <f t="shared" si="7"/>
        <v>2</v>
      </c>
      <c r="K3" s="3" t="str">
        <f t="shared" si="8"/>
        <v>4</v>
      </c>
    </row>
    <row r="4" spans="1:11" ht="15.6" thickTop="1" thickBot="1" x14ac:dyDescent="0.35">
      <c r="A4" t="str">
        <f t="shared" si="9"/>
        <v>PC003</v>
      </c>
      <c r="B4" s="4" t="str">
        <f>IFERROR(VLOOKUP($A4, DataInput!$D:$E, 2, FALSE), "")</f>
        <v>PC;T03;Per04;3;;;IND;2;4;4;0;</v>
      </c>
      <c r="C4" s="3" t="str">
        <f t="shared" si="0"/>
        <v>T03</v>
      </c>
      <c r="D4" s="3" t="str">
        <f t="shared" si="1"/>
        <v>Per04</v>
      </c>
      <c r="E4" s="3" t="str">
        <f t="shared" si="2"/>
        <v>3</v>
      </c>
      <c r="F4" s="3" t="str">
        <f t="shared" si="3"/>
        <v/>
      </c>
      <c r="G4" s="3" t="str">
        <f t="shared" si="4"/>
        <v/>
      </c>
      <c r="H4" s="3" t="str">
        <f t="shared" si="5"/>
        <v>IND</v>
      </c>
      <c r="I4" s="3" t="str">
        <f t="shared" si="6"/>
        <v>2</v>
      </c>
      <c r="J4" s="3" t="str">
        <f t="shared" si="7"/>
        <v>4</v>
      </c>
      <c r="K4" s="3" t="str">
        <f t="shared" si="8"/>
        <v>4</v>
      </c>
    </row>
    <row r="5" spans="1:11" ht="15.6" thickTop="1" thickBot="1" x14ac:dyDescent="0.35">
      <c r="A5" t="str">
        <f t="shared" si="9"/>
        <v>PC004</v>
      </c>
      <c r="B5" s="4" t="str">
        <f>IFERROR(VLOOKUP($A5, DataInput!$D:$E, 2, FALSE), "")</f>
        <v/>
      </c>
      <c r="C5" s="3" t="str">
        <f t="shared" si="0"/>
        <v/>
      </c>
      <c r="D5" s="3" t="str">
        <f t="shared" si="1"/>
        <v/>
      </c>
      <c r="E5" s="3" t="str">
        <f t="shared" si="2"/>
        <v/>
      </c>
      <c r="F5" s="3" t="str">
        <f t="shared" si="3"/>
        <v/>
      </c>
      <c r="G5" s="3" t="str">
        <f t="shared" si="4"/>
        <v/>
      </c>
      <c r="H5" s="3" t="str">
        <f t="shared" si="5"/>
        <v/>
      </c>
      <c r="I5" s="3" t="str">
        <f t="shared" si="6"/>
        <v/>
      </c>
      <c r="J5" s="3" t="str">
        <f t="shared" si="7"/>
        <v/>
      </c>
      <c r="K5" s="3" t="str">
        <f t="shared" si="8"/>
        <v/>
      </c>
    </row>
    <row r="6" spans="1:11" ht="15.6" thickTop="1" thickBot="1" x14ac:dyDescent="0.35">
      <c r="A6" t="str">
        <f t="shared" si="9"/>
        <v>PC005</v>
      </c>
      <c r="B6" s="4" t="str">
        <f>IFERROR(VLOOKUP($A6, DataInput!$D:$E, 2, FALSE), "")</f>
        <v/>
      </c>
      <c r="C6" s="3" t="str">
        <f t="shared" si="0"/>
        <v/>
      </c>
      <c r="D6" s="3" t="str">
        <f t="shared" si="1"/>
        <v/>
      </c>
      <c r="E6" s="3" t="str">
        <f t="shared" si="2"/>
        <v/>
      </c>
      <c r="F6" s="3" t="str">
        <f t="shared" si="3"/>
        <v/>
      </c>
      <c r="G6" s="3" t="str">
        <f t="shared" si="4"/>
        <v/>
      </c>
      <c r="H6" s="3" t="str">
        <f t="shared" si="5"/>
        <v/>
      </c>
      <c r="I6" s="3" t="str">
        <f t="shared" si="6"/>
        <v/>
      </c>
      <c r="J6" s="3" t="str">
        <f t="shared" si="7"/>
        <v/>
      </c>
      <c r="K6" s="3" t="str">
        <f t="shared" si="8"/>
        <v/>
      </c>
    </row>
    <row r="7" spans="1:11" ht="15.6" thickTop="1" thickBot="1" x14ac:dyDescent="0.35">
      <c r="A7" t="str">
        <f t="shared" si="9"/>
        <v>PC006</v>
      </c>
      <c r="B7" s="4" t="str">
        <f>IFERROR(VLOOKUP($A7, DataInput!$D:$E, 2, FALSE), "")</f>
        <v/>
      </c>
      <c r="C7" s="3" t="str">
        <f t="shared" si="0"/>
        <v/>
      </c>
      <c r="D7" s="3" t="str">
        <f t="shared" si="1"/>
        <v/>
      </c>
      <c r="E7" s="3" t="str">
        <f t="shared" si="2"/>
        <v/>
      </c>
      <c r="F7" s="3" t="str">
        <f t="shared" si="3"/>
        <v/>
      </c>
      <c r="G7" s="3" t="str">
        <f t="shared" si="4"/>
        <v/>
      </c>
      <c r="H7" s="3" t="str">
        <f t="shared" si="5"/>
        <v/>
      </c>
      <c r="I7" s="3" t="str">
        <f t="shared" si="6"/>
        <v/>
      </c>
      <c r="J7" s="3" t="str">
        <f t="shared" si="7"/>
        <v/>
      </c>
      <c r="K7" s="3" t="str">
        <f t="shared" si="8"/>
        <v/>
      </c>
    </row>
    <row r="8" spans="1:11" ht="15.6" thickTop="1" thickBot="1" x14ac:dyDescent="0.35">
      <c r="A8" t="str">
        <f t="shared" si="9"/>
        <v>PC007</v>
      </c>
      <c r="B8" s="4" t="str">
        <f>IFERROR(VLOOKUP($A8, DataInput!$D:$E, 2, FALSE), "")</f>
        <v/>
      </c>
      <c r="C8" s="3" t="str">
        <f t="shared" si="0"/>
        <v/>
      </c>
      <c r="D8" s="3" t="str">
        <f t="shared" si="1"/>
        <v/>
      </c>
      <c r="E8" s="3" t="str">
        <f t="shared" si="2"/>
        <v/>
      </c>
      <c r="F8" s="3" t="str">
        <f t="shared" si="3"/>
        <v/>
      </c>
      <c r="G8" s="3" t="str">
        <f t="shared" si="4"/>
        <v/>
      </c>
      <c r="H8" s="3" t="str">
        <f t="shared" si="5"/>
        <v/>
      </c>
      <c r="I8" s="3" t="str">
        <f t="shared" si="6"/>
        <v/>
      </c>
      <c r="J8" s="3" t="str">
        <f t="shared" si="7"/>
        <v/>
      </c>
      <c r="K8" s="3" t="str">
        <f t="shared" si="8"/>
        <v/>
      </c>
    </row>
    <row r="9" spans="1:11" ht="15.6" thickTop="1" thickBot="1" x14ac:dyDescent="0.35">
      <c r="A9" t="str">
        <f t="shared" si="9"/>
        <v>PC008</v>
      </c>
      <c r="B9" s="4" t="str">
        <f>IFERROR(VLOOKUP($A9, DataInput!$D:$E, 2, FALSE), "")</f>
        <v/>
      </c>
      <c r="C9" s="3" t="str">
        <f t="shared" si="0"/>
        <v/>
      </c>
      <c r="D9" s="3" t="str">
        <f t="shared" si="1"/>
        <v/>
      </c>
      <c r="E9" s="3" t="str">
        <f t="shared" si="2"/>
        <v/>
      </c>
      <c r="F9" s="3" t="str">
        <f t="shared" si="3"/>
        <v/>
      </c>
      <c r="G9" s="3" t="str">
        <f t="shared" si="4"/>
        <v/>
      </c>
      <c r="H9" s="3" t="str">
        <f t="shared" si="5"/>
        <v/>
      </c>
      <c r="I9" s="3" t="str">
        <f t="shared" si="6"/>
        <v/>
      </c>
      <c r="J9" s="3" t="str">
        <f t="shared" si="7"/>
        <v/>
      </c>
      <c r="K9" s="3" t="str">
        <f t="shared" si="8"/>
        <v/>
      </c>
    </row>
    <row r="10" spans="1:11" ht="15.6" thickTop="1" thickBot="1" x14ac:dyDescent="0.35">
      <c r="A10" t="str">
        <f t="shared" si="9"/>
        <v>PC009</v>
      </c>
      <c r="B10" s="4" t="str">
        <f>IFERROR(VLOOKUP($A10, DataInput!$D:$E, 2, FALSE), "")</f>
        <v/>
      </c>
      <c r="C10" s="3" t="str">
        <f t="shared" si="0"/>
        <v/>
      </c>
      <c r="D10" s="3" t="str">
        <f t="shared" si="1"/>
        <v/>
      </c>
      <c r="E10" s="3" t="str">
        <f t="shared" si="2"/>
        <v/>
      </c>
      <c r="F10" s="3" t="str">
        <f t="shared" si="3"/>
        <v/>
      </c>
      <c r="G10" s="3" t="str">
        <f t="shared" si="4"/>
        <v/>
      </c>
      <c r="H10" s="3" t="str">
        <f t="shared" si="5"/>
        <v/>
      </c>
      <c r="I10" s="3" t="str">
        <f t="shared" si="6"/>
        <v/>
      </c>
      <c r="J10" s="3" t="str">
        <f t="shared" si="7"/>
        <v/>
      </c>
      <c r="K10" s="3" t="str">
        <f t="shared" si="8"/>
        <v/>
      </c>
    </row>
    <row r="11" spans="1:11" ht="15.6" thickTop="1" thickBot="1" x14ac:dyDescent="0.35">
      <c r="A11" t="str">
        <f t="shared" si="9"/>
        <v>PC010</v>
      </c>
      <c r="B11" s="4" t="str">
        <f>IFERROR(VLOOKUP($A11, DataInput!$D:$E, 2, FALSE), "")</f>
        <v/>
      </c>
      <c r="C11" s="3" t="str">
        <f t="shared" si="0"/>
        <v/>
      </c>
      <c r="D11" s="3" t="str">
        <f t="shared" si="1"/>
        <v/>
      </c>
      <c r="E11" s="3" t="str">
        <f t="shared" si="2"/>
        <v/>
      </c>
      <c r="F11" s="3" t="str">
        <f t="shared" si="3"/>
        <v/>
      </c>
      <c r="G11" s="3" t="str">
        <f t="shared" si="4"/>
        <v/>
      </c>
      <c r="H11" s="3" t="str">
        <f t="shared" si="5"/>
        <v/>
      </c>
      <c r="I11" s="3" t="str">
        <f t="shared" si="6"/>
        <v/>
      </c>
      <c r="J11" s="3" t="str">
        <f t="shared" si="7"/>
        <v/>
      </c>
      <c r="K11" s="3" t="str">
        <f t="shared" si="8"/>
        <v/>
      </c>
    </row>
    <row r="12" spans="1:11" ht="15.6" thickTop="1" thickBot="1" x14ac:dyDescent="0.35">
      <c r="A12" t="str">
        <f t="shared" si="9"/>
        <v>PC011</v>
      </c>
      <c r="B12" s="4" t="str">
        <f>IFERROR(VLOOKUP($A12, DataInput!$D:$E, 2, FALSE), "")</f>
        <v/>
      </c>
      <c r="C12" s="3" t="str">
        <f t="shared" si="0"/>
        <v/>
      </c>
      <c r="D12" s="3" t="str">
        <f t="shared" si="1"/>
        <v/>
      </c>
      <c r="E12" s="3" t="str">
        <f t="shared" si="2"/>
        <v/>
      </c>
      <c r="F12" s="3" t="str">
        <f t="shared" si="3"/>
        <v/>
      </c>
      <c r="G12" s="3" t="str">
        <f t="shared" si="4"/>
        <v/>
      </c>
      <c r="H12" s="3" t="str">
        <f t="shared" si="5"/>
        <v/>
      </c>
      <c r="I12" s="3" t="str">
        <f t="shared" si="6"/>
        <v/>
      </c>
      <c r="J12" s="3" t="str">
        <f t="shared" si="7"/>
        <v/>
      </c>
      <c r="K12" s="3" t="str">
        <f t="shared" si="8"/>
        <v/>
      </c>
    </row>
    <row r="13" spans="1:11" ht="15.6" thickTop="1" thickBot="1" x14ac:dyDescent="0.35">
      <c r="A13" t="str">
        <f t="shared" si="9"/>
        <v>PC012</v>
      </c>
      <c r="B13" s="4" t="str">
        <f>IFERROR(VLOOKUP($A13, DataInput!$D:$E, 2, FALSE), "")</f>
        <v/>
      </c>
      <c r="C13" s="3" t="str">
        <f t="shared" si="0"/>
        <v/>
      </c>
      <c r="D13" s="3" t="str">
        <f t="shared" si="1"/>
        <v/>
      </c>
      <c r="E13" s="3" t="str">
        <f t="shared" si="2"/>
        <v/>
      </c>
      <c r="F13" s="3" t="str">
        <f t="shared" si="3"/>
        <v/>
      </c>
      <c r="G13" s="3" t="str">
        <f t="shared" si="4"/>
        <v/>
      </c>
      <c r="H13" s="3" t="str">
        <f t="shared" si="5"/>
        <v/>
      </c>
      <c r="I13" s="3" t="str">
        <f t="shared" si="6"/>
        <v/>
      </c>
      <c r="J13" s="3" t="str">
        <f t="shared" si="7"/>
        <v/>
      </c>
      <c r="K13" s="3" t="str">
        <f t="shared" si="8"/>
        <v/>
      </c>
    </row>
    <row r="14" spans="1:11" ht="15.6" thickTop="1" thickBot="1" x14ac:dyDescent="0.35">
      <c r="A14" t="str">
        <f t="shared" si="9"/>
        <v>PC013</v>
      </c>
      <c r="B14" s="4" t="str">
        <f>IFERROR(VLOOKUP($A14, DataInput!$D:$E, 2, FALSE), "")</f>
        <v/>
      </c>
      <c r="C14" s="3" t="str">
        <f t="shared" si="0"/>
        <v/>
      </c>
      <c r="D14" s="3" t="str">
        <f t="shared" si="1"/>
        <v/>
      </c>
      <c r="E14" s="3" t="str">
        <f t="shared" si="2"/>
        <v/>
      </c>
      <c r="F14" s="3" t="str">
        <f t="shared" si="3"/>
        <v/>
      </c>
      <c r="G14" s="3" t="str">
        <f t="shared" si="4"/>
        <v/>
      </c>
      <c r="H14" s="3" t="str">
        <f t="shared" si="5"/>
        <v/>
      </c>
      <c r="I14" s="3" t="str">
        <f t="shared" si="6"/>
        <v/>
      </c>
      <c r="J14" s="3" t="str">
        <f t="shared" si="7"/>
        <v/>
      </c>
      <c r="K14" s="3" t="str">
        <f t="shared" si="8"/>
        <v/>
      </c>
    </row>
    <row r="15" spans="1:11" ht="15.6" thickTop="1" thickBot="1" x14ac:dyDescent="0.35">
      <c r="A15" t="str">
        <f t="shared" si="9"/>
        <v>PC014</v>
      </c>
      <c r="B15" s="4" t="str">
        <f>IFERROR(VLOOKUP($A15, DataInput!$D:$E, 2, FALSE), "")</f>
        <v/>
      </c>
      <c r="C15" s="3" t="str">
        <f t="shared" si="0"/>
        <v/>
      </c>
      <c r="D15" s="3" t="str">
        <f t="shared" si="1"/>
        <v/>
      </c>
      <c r="E15" s="3" t="str">
        <f t="shared" si="2"/>
        <v/>
      </c>
      <c r="F15" s="3" t="str">
        <f t="shared" si="3"/>
        <v/>
      </c>
      <c r="G15" s="3" t="str">
        <f t="shared" si="4"/>
        <v/>
      </c>
      <c r="H15" s="3" t="str">
        <f t="shared" si="5"/>
        <v/>
      </c>
      <c r="I15" s="3" t="str">
        <f t="shared" si="6"/>
        <v/>
      </c>
      <c r="J15" s="3" t="str">
        <f t="shared" si="7"/>
        <v/>
      </c>
      <c r="K15" s="3" t="str">
        <f t="shared" si="8"/>
        <v/>
      </c>
    </row>
    <row r="16" spans="1:11" ht="15.6" thickTop="1" thickBot="1" x14ac:dyDescent="0.35">
      <c r="A16" t="str">
        <f t="shared" si="9"/>
        <v>PC015</v>
      </c>
      <c r="B16" s="4" t="str">
        <f>IFERROR(VLOOKUP($A16, DataInput!$D:$E, 2, FALSE), "")</f>
        <v/>
      </c>
      <c r="C16" s="3" t="str">
        <f t="shared" si="0"/>
        <v/>
      </c>
      <c r="D16" s="3" t="str">
        <f t="shared" si="1"/>
        <v/>
      </c>
      <c r="E16" s="3" t="str">
        <f t="shared" si="2"/>
        <v/>
      </c>
      <c r="F16" s="3" t="str">
        <f t="shared" si="3"/>
        <v/>
      </c>
      <c r="G16" s="3" t="str">
        <f t="shared" si="4"/>
        <v/>
      </c>
      <c r="H16" s="3" t="str">
        <f t="shared" si="5"/>
        <v/>
      </c>
      <c r="I16" s="3" t="str">
        <f t="shared" si="6"/>
        <v/>
      </c>
      <c r="J16" s="3" t="str">
        <f t="shared" si="7"/>
        <v/>
      </c>
      <c r="K16" s="3" t="str">
        <f t="shared" si="8"/>
        <v/>
      </c>
    </row>
    <row r="17" spans="1:11" ht="15.6" thickTop="1" thickBot="1" x14ac:dyDescent="0.35">
      <c r="A17" t="str">
        <f t="shared" si="9"/>
        <v>PC016</v>
      </c>
      <c r="B17" s="4" t="str">
        <f>IFERROR(VLOOKUP($A17, DataInput!$D:$E, 2, FALSE), "")</f>
        <v/>
      </c>
      <c r="C17" s="3" t="str">
        <f t="shared" si="0"/>
        <v/>
      </c>
      <c r="D17" s="3" t="str">
        <f t="shared" si="1"/>
        <v/>
      </c>
      <c r="E17" s="3" t="str">
        <f t="shared" si="2"/>
        <v/>
      </c>
      <c r="F17" s="3" t="str">
        <f t="shared" si="3"/>
        <v/>
      </c>
      <c r="G17" s="3" t="str">
        <f t="shared" si="4"/>
        <v/>
      </c>
      <c r="H17" s="3" t="str">
        <f t="shared" si="5"/>
        <v/>
      </c>
      <c r="I17" s="3" t="str">
        <f t="shared" si="6"/>
        <v/>
      </c>
      <c r="J17" s="3" t="str">
        <f t="shared" si="7"/>
        <v/>
      </c>
      <c r="K17" s="3" t="str">
        <f t="shared" si="8"/>
        <v/>
      </c>
    </row>
    <row r="18" spans="1:11" ht="15.6" thickTop="1" thickBot="1" x14ac:dyDescent="0.35">
      <c r="A18" t="str">
        <f t="shared" si="9"/>
        <v>PC017</v>
      </c>
      <c r="B18" s="4" t="str">
        <f>IFERROR(VLOOKUP($A18, DataInput!$D:$E, 2, FALSE), "")</f>
        <v/>
      </c>
      <c r="C18" s="3" t="str">
        <f t="shared" si="0"/>
        <v/>
      </c>
      <c r="D18" s="3" t="str">
        <f t="shared" si="1"/>
        <v/>
      </c>
      <c r="E18" s="3" t="str">
        <f t="shared" si="2"/>
        <v/>
      </c>
      <c r="F18" s="3" t="str">
        <f t="shared" si="3"/>
        <v/>
      </c>
      <c r="G18" s="3" t="str">
        <f t="shared" si="4"/>
        <v/>
      </c>
      <c r="H18" s="3" t="str">
        <f t="shared" si="5"/>
        <v/>
      </c>
      <c r="I18" s="3" t="str">
        <f t="shared" si="6"/>
        <v/>
      </c>
      <c r="J18" s="3" t="str">
        <f t="shared" si="7"/>
        <v/>
      </c>
      <c r="K18" s="3" t="str">
        <f t="shared" si="8"/>
        <v/>
      </c>
    </row>
    <row r="19" spans="1:11" ht="15.6" thickTop="1" thickBot="1" x14ac:dyDescent="0.35">
      <c r="A19" t="str">
        <f t="shared" si="9"/>
        <v>PC018</v>
      </c>
      <c r="B19" s="4" t="str">
        <f>IFERROR(VLOOKUP($A19, DataInput!$D:$E, 2, FALSE), "")</f>
        <v/>
      </c>
      <c r="C19" s="3" t="str">
        <f t="shared" si="0"/>
        <v/>
      </c>
      <c r="D19" s="3" t="str">
        <f t="shared" si="1"/>
        <v/>
      </c>
      <c r="E19" s="3" t="str">
        <f t="shared" si="2"/>
        <v/>
      </c>
      <c r="F19" s="3" t="str">
        <f t="shared" si="3"/>
        <v/>
      </c>
      <c r="G19" s="3" t="str">
        <f t="shared" si="4"/>
        <v/>
      </c>
      <c r="H19" s="3" t="str">
        <f t="shared" si="5"/>
        <v/>
      </c>
      <c r="I19" s="3" t="str">
        <f t="shared" si="6"/>
        <v/>
      </c>
      <c r="J19" s="3" t="str">
        <f t="shared" si="7"/>
        <v/>
      </c>
      <c r="K19" s="3" t="str">
        <f t="shared" si="8"/>
        <v/>
      </c>
    </row>
    <row r="20" spans="1:11" ht="15.6" thickTop="1" thickBot="1" x14ac:dyDescent="0.35">
      <c r="A20" t="str">
        <f t="shared" si="9"/>
        <v>PC019</v>
      </c>
      <c r="B20" s="4" t="str">
        <f>IFERROR(VLOOKUP($A20, DataInput!$D:$E, 2, FALSE), "")</f>
        <v/>
      </c>
      <c r="C20" s="3" t="str">
        <f t="shared" si="0"/>
        <v/>
      </c>
      <c r="D20" s="3" t="str">
        <f t="shared" si="1"/>
        <v/>
      </c>
      <c r="E20" s="3" t="str">
        <f t="shared" si="2"/>
        <v/>
      </c>
      <c r="F20" s="3" t="str">
        <f t="shared" si="3"/>
        <v/>
      </c>
      <c r="G20" s="3" t="str">
        <f t="shared" si="4"/>
        <v/>
      </c>
      <c r="H20" s="3" t="str">
        <f t="shared" si="5"/>
        <v/>
      </c>
      <c r="I20" s="3" t="str">
        <f t="shared" si="6"/>
        <v/>
      </c>
      <c r="J20" s="3" t="str">
        <f t="shared" si="7"/>
        <v/>
      </c>
      <c r="K20" s="3" t="str">
        <f t="shared" si="8"/>
        <v/>
      </c>
    </row>
    <row r="21" spans="1:11" ht="15.6" thickTop="1" thickBot="1" x14ac:dyDescent="0.35">
      <c r="A21" t="str">
        <f t="shared" si="9"/>
        <v>PC020</v>
      </c>
      <c r="B21" s="4" t="str">
        <f>IFERROR(VLOOKUP($A21, DataInput!$D:$E, 2, FALSE), "")</f>
        <v/>
      </c>
      <c r="C21" s="3" t="str">
        <f t="shared" si="0"/>
        <v/>
      </c>
      <c r="D21" s="3" t="str">
        <f t="shared" si="1"/>
        <v/>
      </c>
      <c r="E21" s="3" t="str">
        <f t="shared" si="2"/>
        <v/>
      </c>
      <c r="F21" s="3" t="str">
        <f t="shared" si="3"/>
        <v/>
      </c>
      <c r="G21" s="3" t="str">
        <f t="shared" si="4"/>
        <v/>
      </c>
      <c r="H21" s="3" t="str">
        <f t="shared" si="5"/>
        <v/>
      </c>
      <c r="I21" s="3" t="str">
        <f t="shared" si="6"/>
        <v/>
      </c>
      <c r="J21" s="3" t="str">
        <f t="shared" si="7"/>
        <v/>
      </c>
      <c r="K21" s="3" t="str">
        <f t="shared" si="8"/>
        <v/>
      </c>
    </row>
    <row r="22" spans="1:11" ht="15.6" thickTop="1" thickBot="1" x14ac:dyDescent="0.35">
      <c r="A22" t="str">
        <f t="shared" si="9"/>
        <v>PC021</v>
      </c>
      <c r="B22" s="4" t="str">
        <f>IFERROR(VLOOKUP($A22, DataInput!$D:$E, 2, FALSE), "")</f>
        <v/>
      </c>
      <c r="C22" s="3" t="str">
        <f t="shared" si="0"/>
        <v/>
      </c>
      <c r="D22" s="3" t="str">
        <f t="shared" si="1"/>
        <v/>
      </c>
      <c r="E22" s="3" t="str">
        <f t="shared" si="2"/>
        <v/>
      </c>
      <c r="F22" s="3" t="str">
        <f t="shared" si="3"/>
        <v/>
      </c>
      <c r="G22" s="3" t="str">
        <f t="shared" si="4"/>
        <v/>
      </c>
      <c r="H22" s="3" t="str">
        <f t="shared" si="5"/>
        <v/>
      </c>
      <c r="I22" s="3" t="str">
        <f t="shared" si="6"/>
        <v/>
      </c>
      <c r="J22" s="3" t="str">
        <f t="shared" si="7"/>
        <v/>
      </c>
      <c r="K22" s="3" t="str">
        <f t="shared" si="8"/>
        <v/>
      </c>
    </row>
    <row r="23" spans="1:11" ht="15.6" thickTop="1" thickBot="1" x14ac:dyDescent="0.35">
      <c r="A23" t="str">
        <f t="shared" si="9"/>
        <v>PC022</v>
      </c>
      <c r="B23" s="4" t="str">
        <f>IFERROR(VLOOKUP($A23, DataInput!$D:$E, 2, FALSE), "")</f>
        <v/>
      </c>
      <c r="C23" s="3" t="str">
        <f t="shared" si="0"/>
        <v/>
      </c>
      <c r="D23" s="3" t="str">
        <f t="shared" si="1"/>
        <v/>
      </c>
      <c r="E23" s="3" t="str">
        <f t="shared" si="2"/>
        <v/>
      </c>
      <c r="F23" s="3" t="str">
        <f t="shared" si="3"/>
        <v/>
      </c>
      <c r="G23" s="3" t="str">
        <f t="shared" si="4"/>
        <v/>
      </c>
      <c r="H23" s="3" t="str">
        <f t="shared" si="5"/>
        <v/>
      </c>
      <c r="I23" s="3" t="str">
        <f t="shared" si="6"/>
        <v/>
      </c>
      <c r="J23" s="3" t="str">
        <f t="shared" si="7"/>
        <v/>
      </c>
      <c r="K23" s="3" t="str">
        <f t="shared" si="8"/>
        <v/>
      </c>
    </row>
    <row r="24" spans="1:11" ht="15.6" thickTop="1" thickBot="1" x14ac:dyDescent="0.35">
      <c r="A24" t="str">
        <f t="shared" si="9"/>
        <v>PC023</v>
      </c>
      <c r="B24" s="4" t="str">
        <f>IFERROR(VLOOKUP($A24, DataInput!$D:$E, 2, FALSE), "")</f>
        <v/>
      </c>
      <c r="C24" s="3" t="str">
        <f t="shared" si="0"/>
        <v/>
      </c>
      <c r="D24" s="3" t="str">
        <f t="shared" si="1"/>
        <v/>
      </c>
      <c r="E24" s="3" t="str">
        <f t="shared" si="2"/>
        <v/>
      </c>
      <c r="F24" s="3" t="str">
        <f t="shared" si="3"/>
        <v/>
      </c>
      <c r="G24" s="3" t="str">
        <f t="shared" si="4"/>
        <v/>
      </c>
      <c r="H24" s="3" t="str">
        <f t="shared" si="5"/>
        <v/>
      </c>
      <c r="I24" s="3" t="str">
        <f t="shared" si="6"/>
        <v/>
      </c>
      <c r="J24" s="3" t="str">
        <f t="shared" si="7"/>
        <v/>
      </c>
      <c r="K24" s="3" t="str">
        <f t="shared" si="8"/>
        <v/>
      </c>
    </row>
    <row r="25" spans="1:11" ht="15.6" thickTop="1" thickBot="1" x14ac:dyDescent="0.35">
      <c r="A25" t="str">
        <f t="shared" si="9"/>
        <v>PC024</v>
      </c>
      <c r="B25" s="4" t="str">
        <f>IFERROR(VLOOKUP($A25, DataInput!$D:$E, 2, FALSE), "")</f>
        <v/>
      </c>
      <c r="C25" s="3" t="str">
        <f t="shared" si="0"/>
        <v/>
      </c>
      <c r="D25" s="3" t="str">
        <f t="shared" si="1"/>
        <v/>
      </c>
      <c r="E25" s="3" t="str">
        <f t="shared" si="2"/>
        <v/>
      </c>
      <c r="F25" s="3" t="str">
        <f t="shared" si="3"/>
        <v/>
      </c>
      <c r="G25" s="3" t="str">
        <f t="shared" si="4"/>
        <v/>
      </c>
      <c r="H25" s="3" t="str">
        <f t="shared" si="5"/>
        <v/>
      </c>
      <c r="I25" s="3" t="str">
        <f t="shared" si="6"/>
        <v/>
      </c>
      <c r="J25" s="3" t="str">
        <f t="shared" si="7"/>
        <v/>
      </c>
      <c r="K25" s="3" t="str">
        <f t="shared" si="8"/>
        <v/>
      </c>
    </row>
    <row r="26" spans="1:11" ht="15.6" thickTop="1" thickBot="1" x14ac:dyDescent="0.35">
      <c r="A26" t="str">
        <f t="shared" si="9"/>
        <v>PC025</v>
      </c>
      <c r="B26" s="4" t="str">
        <f>IFERROR(VLOOKUP($A26, DataInput!$D:$E, 2, FALSE), "")</f>
        <v/>
      </c>
      <c r="C26" s="3" t="str">
        <f t="shared" si="0"/>
        <v/>
      </c>
      <c r="D26" s="3" t="str">
        <f t="shared" si="1"/>
        <v/>
      </c>
      <c r="E26" s="3" t="str">
        <f t="shared" si="2"/>
        <v/>
      </c>
      <c r="F26" s="3" t="str">
        <f t="shared" si="3"/>
        <v/>
      </c>
      <c r="G26" s="3" t="str">
        <f t="shared" si="4"/>
        <v/>
      </c>
      <c r="H26" s="3" t="str">
        <f t="shared" si="5"/>
        <v/>
      </c>
      <c r="I26" s="3" t="str">
        <f t="shared" si="6"/>
        <v/>
      </c>
      <c r="J26" s="3" t="str">
        <f t="shared" si="7"/>
        <v/>
      </c>
      <c r="K26" s="3" t="str">
        <f t="shared" si="8"/>
        <v/>
      </c>
    </row>
    <row r="27" spans="1:11" ht="15.6" thickTop="1" thickBot="1" x14ac:dyDescent="0.35">
      <c r="A27" t="str">
        <f t="shared" si="9"/>
        <v>PC026</v>
      </c>
      <c r="B27" s="4" t="str">
        <f>IFERROR(VLOOKUP($A27, DataInput!$D:$E, 2, FALSE), "")</f>
        <v/>
      </c>
      <c r="C27" s="3" t="str">
        <f t="shared" si="0"/>
        <v/>
      </c>
      <c r="D27" s="3" t="str">
        <f t="shared" si="1"/>
        <v/>
      </c>
      <c r="E27" s="3" t="str">
        <f t="shared" si="2"/>
        <v/>
      </c>
      <c r="F27" s="3" t="str">
        <f t="shared" si="3"/>
        <v/>
      </c>
      <c r="G27" s="3" t="str">
        <f t="shared" si="4"/>
        <v/>
      </c>
      <c r="H27" s="3" t="str">
        <f t="shared" si="5"/>
        <v/>
      </c>
      <c r="I27" s="3" t="str">
        <f t="shared" si="6"/>
        <v/>
      </c>
      <c r="J27" s="3" t="str">
        <f t="shared" si="7"/>
        <v/>
      </c>
      <c r="K27" s="3" t="str">
        <f t="shared" si="8"/>
        <v/>
      </c>
    </row>
    <row r="28" spans="1:11" ht="15.6" thickTop="1" thickBot="1" x14ac:dyDescent="0.35">
      <c r="A28" t="str">
        <f t="shared" si="9"/>
        <v>PC027</v>
      </c>
      <c r="B28" s="4" t="str">
        <f>IFERROR(VLOOKUP($A28, DataInput!$D:$E, 2, FALSE), "")</f>
        <v/>
      </c>
      <c r="C28" s="3" t="str">
        <f t="shared" si="0"/>
        <v/>
      </c>
      <c r="D28" s="3" t="str">
        <f t="shared" si="1"/>
        <v/>
      </c>
      <c r="E28" s="3" t="str">
        <f t="shared" si="2"/>
        <v/>
      </c>
      <c r="F28" s="3" t="str">
        <f t="shared" si="3"/>
        <v/>
      </c>
      <c r="G28" s="3" t="str">
        <f t="shared" si="4"/>
        <v/>
      </c>
      <c r="H28" s="3" t="str">
        <f t="shared" si="5"/>
        <v/>
      </c>
      <c r="I28" s="3" t="str">
        <f t="shared" si="6"/>
        <v/>
      </c>
      <c r="J28" s="3" t="str">
        <f t="shared" si="7"/>
        <v/>
      </c>
      <c r="K28" s="3" t="str">
        <f t="shared" si="8"/>
        <v/>
      </c>
    </row>
    <row r="29" spans="1:11" ht="15.6" thickTop="1" thickBot="1" x14ac:dyDescent="0.35">
      <c r="A29" t="str">
        <f t="shared" si="9"/>
        <v>PC028</v>
      </c>
      <c r="B29" s="4" t="str">
        <f>IFERROR(VLOOKUP($A29, DataInput!$D:$E, 2, FALSE), "")</f>
        <v/>
      </c>
      <c r="C29" s="3" t="str">
        <f t="shared" si="0"/>
        <v/>
      </c>
      <c r="D29" s="3" t="str">
        <f t="shared" si="1"/>
        <v/>
      </c>
      <c r="E29" s="3" t="str">
        <f t="shared" si="2"/>
        <v/>
      </c>
      <c r="F29" s="3" t="str">
        <f t="shared" si="3"/>
        <v/>
      </c>
      <c r="G29" s="3" t="str">
        <f t="shared" si="4"/>
        <v/>
      </c>
      <c r="H29" s="3" t="str">
        <f t="shared" si="5"/>
        <v/>
      </c>
      <c r="I29" s="3" t="str">
        <f t="shared" si="6"/>
        <v/>
      </c>
      <c r="J29" s="3" t="str">
        <f t="shared" si="7"/>
        <v/>
      </c>
      <c r="K29" s="3" t="str">
        <f t="shared" si="8"/>
        <v/>
      </c>
    </row>
    <row r="30" spans="1:11" ht="15.6" thickTop="1" thickBot="1" x14ac:dyDescent="0.35">
      <c r="A30" t="str">
        <f t="shared" si="9"/>
        <v>PC029</v>
      </c>
      <c r="B30" s="4" t="str">
        <f>IFERROR(VLOOKUP($A30, DataInput!$D:$E, 2, FALSE), "")</f>
        <v/>
      </c>
      <c r="C30" s="3" t="str">
        <f t="shared" si="0"/>
        <v/>
      </c>
      <c r="D30" s="3" t="str">
        <f t="shared" si="1"/>
        <v/>
      </c>
      <c r="E30" s="3" t="str">
        <f t="shared" si="2"/>
        <v/>
      </c>
      <c r="F30" s="3" t="str">
        <f t="shared" si="3"/>
        <v/>
      </c>
      <c r="G30" s="3" t="str">
        <f t="shared" si="4"/>
        <v/>
      </c>
      <c r="H30" s="3" t="str">
        <f t="shared" si="5"/>
        <v/>
      </c>
      <c r="I30" s="3" t="str">
        <f t="shared" si="6"/>
        <v/>
      </c>
      <c r="J30" s="3" t="str">
        <f t="shared" si="7"/>
        <v/>
      </c>
      <c r="K30" s="3" t="str">
        <f t="shared" si="8"/>
        <v/>
      </c>
    </row>
    <row r="31" spans="1:11" ht="15.6" thickTop="1" thickBot="1" x14ac:dyDescent="0.35">
      <c r="A31" t="str">
        <f t="shared" si="9"/>
        <v>PC030</v>
      </c>
      <c r="B31" s="4" t="str">
        <f>IFERROR(VLOOKUP($A31, DataInput!$D:$E, 2, FALSE), "")</f>
        <v/>
      </c>
      <c r="C31" s="3" t="str">
        <f t="shared" si="0"/>
        <v/>
      </c>
      <c r="D31" s="3" t="str">
        <f t="shared" si="1"/>
        <v/>
      </c>
      <c r="E31" s="3" t="str">
        <f t="shared" si="2"/>
        <v/>
      </c>
      <c r="F31" s="3" t="str">
        <f t="shared" si="3"/>
        <v/>
      </c>
      <c r="G31" s="3" t="str">
        <f t="shared" si="4"/>
        <v/>
      </c>
      <c r="H31" s="3" t="str">
        <f t="shared" si="5"/>
        <v/>
      </c>
      <c r="I31" s="3" t="str">
        <f t="shared" si="6"/>
        <v/>
      </c>
      <c r="J31" s="3" t="str">
        <f t="shared" si="7"/>
        <v/>
      </c>
      <c r="K31" s="3" t="str">
        <f t="shared" si="8"/>
        <v/>
      </c>
    </row>
    <row r="32" spans="1:11" ht="15.6" thickTop="1" thickBot="1" x14ac:dyDescent="0.35">
      <c r="A32" t="str">
        <f t="shared" si="9"/>
        <v>PC031</v>
      </c>
      <c r="B32" s="4" t="str">
        <f>IFERROR(VLOOKUP($A32, DataInput!$D:$E, 2, FALSE), "")</f>
        <v/>
      </c>
      <c r="C32" s="3" t="str">
        <f t="shared" si="0"/>
        <v/>
      </c>
      <c r="D32" s="3" t="str">
        <f t="shared" si="1"/>
        <v/>
      </c>
      <c r="E32" s="3" t="str">
        <f t="shared" si="2"/>
        <v/>
      </c>
      <c r="F32" s="3" t="str">
        <f t="shared" si="3"/>
        <v/>
      </c>
      <c r="G32" s="3" t="str">
        <f t="shared" si="4"/>
        <v/>
      </c>
      <c r="H32" s="3" t="str">
        <f t="shared" si="5"/>
        <v/>
      </c>
      <c r="I32" s="3" t="str">
        <f t="shared" si="6"/>
        <v/>
      </c>
      <c r="J32" s="3" t="str">
        <f t="shared" si="7"/>
        <v/>
      </c>
      <c r="K32" s="3" t="str">
        <f t="shared" si="8"/>
        <v/>
      </c>
    </row>
    <row r="33" spans="1:11" ht="15.6" thickTop="1" thickBot="1" x14ac:dyDescent="0.35">
      <c r="A33" t="str">
        <f t="shared" si="9"/>
        <v>PC032</v>
      </c>
      <c r="B33" s="4" t="str">
        <f>IFERROR(VLOOKUP($A33, DataInput!$D:$E, 2, FALSE), "")</f>
        <v/>
      </c>
      <c r="C33" s="3" t="str">
        <f t="shared" si="0"/>
        <v/>
      </c>
      <c r="D33" s="3" t="str">
        <f t="shared" si="1"/>
        <v/>
      </c>
      <c r="E33" s="3" t="str">
        <f t="shared" si="2"/>
        <v/>
      </c>
      <c r="F33" s="3" t="str">
        <f t="shared" si="3"/>
        <v/>
      </c>
      <c r="G33" s="3" t="str">
        <f t="shared" si="4"/>
        <v/>
      </c>
      <c r="H33" s="3" t="str">
        <f t="shared" si="5"/>
        <v/>
      </c>
      <c r="I33" s="3" t="str">
        <f t="shared" si="6"/>
        <v/>
      </c>
      <c r="J33" s="3" t="str">
        <f t="shared" si="7"/>
        <v/>
      </c>
      <c r="K33" s="3" t="str">
        <f t="shared" si="8"/>
        <v/>
      </c>
    </row>
    <row r="34" spans="1:11" ht="15.6" thickTop="1" thickBot="1" x14ac:dyDescent="0.35">
      <c r="A34" t="str">
        <f t="shared" si="9"/>
        <v>PC033</v>
      </c>
      <c r="B34" s="4" t="str">
        <f>IFERROR(VLOOKUP($A34, DataInput!$D:$E, 2, FALSE), "")</f>
        <v/>
      </c>
      <c r="C34" s="3" t="str">
        <f t="shared" si="0"/>
        <v/>
      </c>
      <c r="D34" s="3" t="str">
        <f t="shared" si="1"/>
        <v/>
      </c>
      <c r="E34" s="3" t="str">
        <f t="shared" si="2"/>
        <v/>
      </c>
      <c r="F34" s="3" t="str">
        <f t="shared" si="3"/>
        <v/>
      </c>
      <c r="G34" s="3" t="str">
        <f t="shared" si="4"/>
        <v/>
      </c>
      <c r="H34" s="3" t="str">
        <f t="shared" si="5"/>
        <v/>
      </c>
      <c r="I34" s="3" t="str">
        <f t="shared" si="6"/>
        <v/>
      </c>
      <c r="J34" s="3" t="str">
        <f t="shared" si="7"/>
        <v/>
      </c>
      <c r="K34" s="3" t="str">
        <f t="shared" si="8"/>
        <v/>
      </c>
    </row>
    <row r="35" spans="1:11" ht="15.6" thickTop="1" thickBot="1" x14ac:dyDescent="0.35">
      <c r="A35" t="str">
        <f t="shared" si="9"/>
        <v>PC034</v>
      </c>
      <c r="B35" s="4" t="str">
        <f>IFERROR(VLOOKUP($A35, DataInput!$D:$E, 2, FALSE), "")</f>
        <v/>
      </c>
      <c r="C35" s="3" t="str">
        <f t="shared" si="0"/>
        <v/>
      </c>
      <c r="D35" s="3" t="str">
        <f t="shared" si="1"/>
        <v/>
      </c>
      <c r="E35" s="3" t="str">
        <f t="shared" si="2"/>
        <v/>
      </c>
      <c r="F35" s="3" t="str">
        <f t="shared" si="3"/>
        <v/>
      </c>
      <c r="G35" s="3" t="str">
        <f t="shared" si="4"/>
        <v/>
      </c>
      <c r="H35" s="3" t="str">
        <f t="shared" si="5"/>
        <v/>
      </c>
      <c r="I35" s="3" t="str">
        <f t="shared" si="6"/>
        <v/>
      </c>
      <c r="J35" s="3" t="str">
        <f t="shared" si="7"/>
        <v/>
      </c>
      <c r="K35" s="3" t="str">
        <f t="shared" si="8"/>
        <v/>
      </c>
    </row>
    <row r="36" spans="1:11" ht="15.6" thickTop="1" thickBot="1" x14ac:dyDescent="0.35">
      <c r="A36" t="str">
        <f t="shared" si="9"/>
        <v>PC035</v>
      </c>
      <c r="B36" s="4" t="str">
        <f>IFERROR(VLOOKUP($A36, DataInput!$D:$E, 2, FALSE), "")</f>
        <v/>
      </c>
      <c r="C36" s="3" t="str">
        <f t="shared" si="0"/>
        <v/>
      </c>
      <c r="D36" s="3" t="str">
        <f t="shared" si="1"/>
        <v/>
      </c>
      <c r="E36" s="3" t="str">
        <f t="shared" si="2"/>
        <v/>
      </c>
      <c r="F36" s="3" t="str">
        <f t="shared" si="3"/>
        <v/>
      </c>
      <c r="G36" s="3" t="str">
        <f t="shared" si="4"/>
        <v/>
      </c>
      <c r="H36" s="3" t="str">
        <f t="shared" si="5"/>
        <v/>
      </c>
      <c r="I36" s="3" t="str">
        <f t="shared" si="6"/>
        <v/>
      </c>
      <c r="J36" s="3" t="str">
        <f t="shared" si="7"/>
        <v/>
      </c>
      <c r="K36" s="3" t="str">
        <f t="shared" si="8"/>
        <v/>
      </c>
    </row>
    <row r="37" spans="1:11" ht="15.6" thickTop="1" thickBot="1" x14ac:dyDescent="0.35">
      <c r="A37" t="str">
        <f t="shared" si="9"/>
        <v>PC036</v>
      </c>
      <c r="B37" s="4" t="str">
        <f>IFERROR(VLOOKUP($A37, DataInput!$D:$E, 2, FALSE), "")</f>
        <v/>
      </c>
      <c r="C37" s="3" t="str">
        <f t="shared" si="0"/>
        <v/>
      </c>
      <c r="D37" s="3" t="str">
        <f t="shared" si="1"/>
        <v/>
      </c>
      <c r="E37" s="3" t="str">
        <f t="shared" si="2"/>
        <v/>
      </c>
      <c r="F37" s="3" t="str">
        <f t="shared" si="3"/>
        <v/>
      </c>
      <c r="G37" s="3" t="str">
        <f t="shared" si="4"/>
        <v/>
      </c>
      <c r="H37" s="3" t="str">
        <f t="shared" si="5"/>
        <v/>
      </c>
      <c r="I37" s="3" t="str">
        <f t="shared" si="6"/>
        <v/>
      </c>
      <c r="J37" s="3" t="str">
        <f t="shared" si="7"/>
        <v/>
      </c>
      <c r="K37" s="3" t="str">
        <f t="shared" si="8"/>
        <v/>
      </c>
    </row>
    <row r="38" spans="1:11" ht="15.6" thickTop="1" thickBot="1" x14ac:dyDescent="0.35">
      <c r="A38" t="str">
        <f t="shared" si="9"/>
        <v>PC037</v>
      </c>
      <c r="B38" s="4" t="str">
        <f>IFERROR(VLOOKUP($A38, DataInput!$D:$E, 2, FALSE), "")</f>
        <v/>
      </c>
      <c r="C38" s="3" t="str">
        <f t="shared" si="0"/>
        <v/>
      </c>
      <c r="D38" s="3" t="str">
        <f t="shared" si="1"/>
        <v/>
      </c>
      <c r="E38" s="3" t="str">
        <f t="shared" si="2"/>
        <v/>
      </c>
      <c r="F38" s="3" t="str">
        <f t="shared" si="3"/>
        <v/>
      </c>
      <c r="G38" s="3" t="str">
        <f t="shared" si="4"/>
        <v/>
      </c>
      <c r="H38" s="3" t="str">
        <f t="shared" si="5"/>
        <v/>
      </c>
      <c r="I38" s="3" t="str">
        <f t="shared" si="6"/>
        <v/>
      </c>
      <c r="J38" s="3" t="str">
        <f t="shared" si="7"/>
        <v/>
      </c>
      <c r="K38" s="3" t="str">
        <f t="shared" si="8"/>
        <v/>
      </c>
    </row>
    <row r="39" spans="1:11" ht="15.6" thickTop="1" thickBot="1" x14ac:dyDescent="0.35">
      <c r="A39" t="str">
        <f t="shared" si="9"/>
        <v>PC038</v>
      </c>
      <c r="B39" s="4" t="str">
        <f>IFERROR(VLOOKUP($A39, DataInput!$D:$E, 2, FALSE), "")</f>
        <v/>
      </c>
      <c r="C39" s="3" t="str">
        <f t="shared" si="0"/>
        <v/>
      </c>
      <c r="D39" s="3" t="str">
        <f t="shared" si="1"/>
        <v/>
      </c>
      <c r="E39" s="3" t="str">
        <f t="shared" si="2"/>
        <v/>
      </c>
      <c r="F39" s="3" t="str">
        <f t="shared" si="3"/>
        <v/>
      </c>
      <c r="G39" s="3" t="str">
        <f t="shared" si="4"/>
        <v/>
      </c>
      <c r="H39" s="3" t="str">
        <f t="shared" si="5"/>
        <v/>
      </c>
      <c r="I39" s="3" t="str">
        <f t="shared" si="6"/>
        <v/>
      </c>
      <c r="J39" s="3" t="str">
        <f t="shared" si="7"/>
        <v/>
      </c>
      <c r="K39" s="3" t="str">
        <f t="shared" si="8"/>
        <v/>
      </c>
    </row>
    <row r="40" spans="1:11" ht="15.6" thickTop="1" thickBot="1" x14ac:dyDescent="0.35">
      <c r="A40" t="str">
        <f t="shared" si="9"/>
        <v>PC039</v>
      </c>
      <c r="B40" s="4" t="str">
        <f>IFERROR(VLOOKUP($A40, DataInput!$D:$E, 2, FALSE), "")</f>
        <v/>
      </c>
      <c r="C40" s="3" t="str">
        <f t="shared" si="0"/>
        <v/>
      </c>
      <c r="D40" s="3" t="str">
        <f t="shared" si="1"/>
        <v/>
      </c>
      <c r="E40" s="3" t="str">
        <f t="shared" si="2"/>
        <v/>
      </c>
      <c r="F40" s="3" t="str">
        <f t="shared" si="3"/>
        <v/>
      </c>
      <c r="G40" s="3" t="str">
        <f t="shared" si="4"/>
        <v/>
      </c>
      <c r="H40" s="3" t="str">
        <f t="shared" si="5"/>
        <v/>
      </c>
      <c r="I40" s="3" t="str">
        <f t="shared" si="6"/>
        <v/>
      </c>
      <c r="J40" s="3" t="str">
        <f t="shared" si="7"/>
        <v/>
      </c>
      <c r="K40" s="3" t="str">
        <f t="shared" si="8"/>
        <v/>
      </c>
    </row>
    <row r="41" spans="1:11" ht="15.6" thickTop="1" thickBot="1" x14ac:dyDescent="0.35">
      <c r="A41" t="str">
        <f t="shared" si="9"/>
        <v>PC040</v>
      </c>
      <c r="B41" s="4" t="str">
        <f>IFERROR(VLOOKUP($A41, DataInput!$D:$E, 2, FALSE), "")</f>
        <v/>
      </c>
      <c r="C41" s="3" t="str">
        <f t="shared" si="0"/>
        <v/>
      </c>
      <c r="D41" s="3" t="str">
        <f t="shared" si="1"/>
        <v/>
      </c>
      <c r="E41" s="3" t="str">
        <f t="shared" si="2"/>
        <v/>
      </c>
      <c r="F41" s="3" t="str">
        <f t="shared" si="3"/>
        <v/>
      </c>
      <c r="G41" s="3" t="str">
        <f t="shared" si="4"/>
        <v/>
      </c>
      <c r="H41" s="3" t="str">
        <f t="shared" si="5"/>
        <v/>
      </c>
      <c r="I41" s="3" t="str">
        <f t="shared" si="6"/>
        <v/>
      </c>
      <c r="J41" s="3" t="str">
        <f t="shared" si="7"/>
        <v/>
      </c>
      <c r="K41" s="3" t="str">
        <f t="shared" si="8"/>
        <v/>
      </c>
    </row>
    <row r="42" spans="1:11" ht="15.6" thickTop="1" thickBot="1" x14ac:dyDescent="0.35">
      <c r="A42" t="str">
        <f t="shared" si="9"/>
        <v>PC041</v>
      </c>
      <c r="B42" s="4" t="str">
        <f>IFERROR(VLOOKUP($A42, DataInput!$D:$E, 2, FALSE), "")</f>
        <v/>
      </c>
      <c r="C42" s="3" t="str">
        <f t="shared" si="0"/>
        <v/>
      </c>
      <c r="D42" s="3" t="str">
        <f t="shared" si="1"/>
        <v/>
      </c>
      <c r="E42" s="3" t="str">
        <f t="shared" si="2"/>
        <v/>
      </c>
      <c r="F42" s="3" t="str">
        <f t="shared" si="3"/>
        <v/>
      </c>
      <c r="G42" s="3" t="str">
        <f t="shared" si="4"/>
        <v/>
      </c>
      <c r="H42" s="3" t="str">
        <f t="shared" si="5"/>
        <v/>
      </c>
      <c r="I42" s="3" t="str">
        <f t="shared" si="6"/>
        <v/>
      </c>
      <c r="J42" s="3" t="str">
        <f t="shared" si="7"/>
        <v/>
      </c>
      <c r="K42" s="3" t="str">
        <f t="shared" si="8"/>
        <v/>
      </c>
    </row>
    <row r="43" spans="1:11" ht="15.6" thickTop="1" thickBot="1" x14ac:dyDescent="0.35">
      <c r="A43" t="str">
        <f t="shared" si="9"/>
        <v>PC042</v>
      </c>
      <c r="B43" s="4" t="str">
        <f>IFERROR(VLOOKUP($A43, DataInput!$D:$E, 2, FALSE), "")</f>
        <v/>
      </c>
      <c r="C43" s="3" t="str">
        <f t="shared" si="0"/>
        <v/>
      </c>
      <c r="D43" s="3" t="str">
        <f t="shared" si="1"/>
        <v/>
      </c>
      <c r="E43" s="3" t="str">
        <f t="shared" si="2"/>
        <v/>
      </c>
      <c r="F43" s="3" t="str">
        <f t="shared" si="3"/>
        <v/>
      </c>
      <c r="G43" s="3" t="str">
        <f t="shared" si="4"/>
        <v/>
      </c>
      <c r="H43" s="3" t="str">
        <f t="shared" si="5"/>
        <v/>
      </c>
      <c r="I43" s="3" t="str">
        <f t="shared" si="6"/>
        <v/>
      </c>
      <c r="J43" s="3" t="str">
        <f t="shared" si="7"/>
        <v/>
      </c>
      <c r="K43" s="3" t="str">
        <f t="shared" si="8"/>
        <v/>
      </c>
    </row>
    <row r="44" spans="1:11" ht="15.6" thickTop="1" thickBot="1" x14ac:dyDescent="0.35">
      <c r="A44" t="str">
        <f t="shared" si="9"/>
        <v>PC043</v>
      </c>
      <c r="B44" s="4" t="str">
        <f>IFERROR(VLOOKUP($A44, DataInput!$D:$E, 2, FALSE), "")</f>
        <v/>
      </c>
      <c r="C44" s="3" t="str">
        <f t="shared" si="0"/>
        <v/>
      </c>
      <c r="D44" s="3" t="str">
        <f t="shared" si="1"/>
        <v/>
      </c>
      <c r="E44" s="3" t="str">
        <f t="shared" si="2"/>
        <v/>
      </c>
      <c r="F44" s="3" t="str">
        <f t="shared" si="3"/>
        <v/>
      </c>
      <c r="G44" s="3" t="str">
        <f t="shared" si="4"/>
        <v/>
      </c>
      <c r="H44" s="3" t="str">
        <f t="shared" si="5"/>
        <v/>
      </c>
      <c r="I44" s="3" t="str">
        <f t="shared" si="6"/>
        <v/>
      </c>
      <c r="J44" s="3" t="str">
        <f t="shared" si="7"/>
        <v/>
      </c>
      <c r="K44" s="3" t="str">
        <f t="shared" si="8"/>
        <v/>
      </c>
    </row>
    <row r="45" spans="1:11" ht="15.6" thickTop="1" thickBot="1" x14ac:dyDescent="0.35">
      <c r="A45" t="str">
        <f t="shared" si="9"/>
        <v>PC044</v>
      </c>
      <c r="B45" s="4" t="str">
        <f>IFERROR(VLOOKUP($A45, DataInput!$D:$E, 2, FALSE), "")</f>
        <v/>
      </c>
      <c r="C45" s="3" t="str">
        <f t="shared" si="0"/>
        <v/>
      </c>
      <c r="D45" s="3" t="str">
        <f t="shared" si="1"/>
        <v/>
      </c>
      <c r="E45" s="3" t="str">
        <f t="shared" si="2"/>
        <v/>
      </c>
      <c r="F45" s="3" t="str">
        <f t="shared" si="3"/>
        <v/>
      </c>
      <c r="G45" s="3" t="str">
        <f t="shared" si="4"/>
        <v/>
      </c>
      <c r="H45" s="3" t="str">
        <f t="shared" si="5"/>
        <v/>
      </c>
      <c r="I45" s="3" t="str">
        <f t="shared" si="6"/>
        <v/>
      </c>
      <c r="J45" s="3" t="str">
        <f t="shared" si="7"/>
        <v/>
      </c>
      <c r="K45" s="3" t="str">
        <f t="shared" si="8"/>
        <v/>
      </c>
    </row>
    <row r="46" spans="1:11" ht="15.6" thickTop="1" thickBot="1" x14ac:dyDescent="0.35">
      <c r="A46" t="str">
        <f t="shared" si="9"/>
        <v>PC045</v>
      </c>
      <c r="B46" s="4" t="str">
        <f>IFERROR(VLOOKUP($A46, DataInput!$D:$E, 2, FALSE), "")</f>
        <v/>
      </c>
      <c r="C46" s="3" t="str">
        <f t="shared" si="0"/>
        <v/>
      </c>
      <c r="D46" s="3" t="str">
        <f t="shared" si="1"/>
        <v/>
      </c>
      <c r="E46" s="3" t="str">
        <f t="shared" si="2"/>
        <v/>
      </c>
      <c r="F46" s="3" t="str">
        <f t="shared" si="3"/>
        <v/>
      </c>
      <c r="G46" s="3" t="str">
        <f t="shared" si="4"/>
        <v/>
      </c>
      <c r="H46" s="3" t="str">
        <f t="shared" si="5"/>
        <v/>
      </c>
      <c r="I46" s="3" t="str">
        <f t="shared" si="6"/>
        <v/>
      </c>
      <c r="J46" s="3" t="str">
        <f t="shared" si="7"/>
        <v/>
      </c>
      <c r="K46" s="3" t="str">
        <f t="shared" si="8"/>
        <v/>
      </c>
    </row>
    <row r="47" spans="1:11" ht="15.6" thickTop="1" thickBot="1" x14ac:dyDescent="0.35">
      <c r="A47" t="str">
        <f t="shared" si="9"/>
        <v>PC046</v>
      </c>
      <c r="B47" s="4" t="str">
        <f>IFERROR(VLOOKUP($A47, DataInput!$D:$E, 2, FALSE), "")</f>
        <v/>
      </c>
      <c r="C47" s="3" t="str">
        <f t="shared" si="0"/>
        <v/>
      </c>
      <c r="D47" s="3" t="str">
        <f t="shared" si="1"/>
        <v/>
      </c>
      <c r="E47" s="3" t="str">
        <f t="shared" si="2"/>
        <v/>
      </c>
      <c r="F47" s="3" t="str">
        <f t="shared" si="3"/>
        <v/>
      </c>
      <c r="G47" s="3" t="str">
        <f t="shared" si="4"/>
        <v/>
      </c>
      <c r="H47" s="3" t="str">
        <f t="shared" si="5"/>
        <v/>
      </c>
      <c r="I47" s="3" t="str">
        <f t="shared" si="6"/>
        <v/>
      </c>
      <c r="J47" s="3" t="str">
        <f t="shared" si="7"/>
        <v/>
      </c>
      <c r="K47" s="3" t="str">
        <f t="shared" si="8"/>
        <v/>
      </c>
    </row>
    <row r="48" spans="1:11" ht="15.6" thickTop="1" thickBot="1" x14ac:dyDescent="0.35">
      <c r="A48" t="str">
        <f t="shared" si="9"/>
        <v>PC047</v>
      </c>
      <c r="B48" s="4" t="str">
        <f>IFERROR(VLOOKUP($A48, DataInput!$D:$E, 2, FALSE), "")</f>
        <v/>
      </c>
      <c r="C48" s="3" t="str">
        <f t="shared" si="0"/>
        <v/>
      </c>
      <c r="D48" s="3" t="str">
        <f t="shared" si="1"/>
        <v/>
      </c>
      <c r="E48" s="3" t="str">
        <f t="shared" si="2"/>
        <v/>
      </c>
      <c r="F48" s="3" t="str">
        <f t="shared" si="3"/>
        <v/>
      </c>
      <c r="G48" s="3" t="str">
        <f t="shared" si="4"/>
        <v/>
      </c>
      <c r="H48" s="3" t="str">
        <f t="shared" si="5"/>
        <v/>
      </c>
      <c r="I48" s="3" t="str">
        <f t="shared" si="6"/>
        <v/>
      </c>
      <c r="J48" s="3" t="str">
        <f t="shared" si="7"/>
        <v/>
      </c>
      <c r="K48" s="3" t="str">
        <f t="shared" si="8"/>
        <v/>
      </c>
    </row>
    <row r="49" spans="1:11" ht="15.6" thickTop="1" thickBot="1" x14ac:dyDescent="0.35">
      <c r="A49" t="str">
        <f t="shared" si="9"/>
        <v>PC048</v>
      </c>
      <c r="B49" s="4" t="str">
        <f>IFERROR(VLOOKUP($A49, DataInput!$D:$E, 2, FALSE), "")</f>
        <v/>
      </c>
      <c r="C49" s="3" t="str">
        <f t="shared" si="0"/>
        <v/>
      </c>
      <c r="D49" s="3" t="str">
        <f t="shared" si="1"/>
        <v/>
      </c>
      <c r="E49" s="3" t="str">
        <f t="shared" si="2"/>
        <v/>
      </c>
      <c r="F49" s="3" t="str">
        <f t="shared" si="3"/>
        <v/>
      </c>
      <c r="G49" s="3" t="str">
        <f t="shared" si="4"/>
        <v/>
      </c>
      <c r="H49" s="3" t="str">
        <f t="shared" si="5"/>
        <v/>
      </c>
      <c r="I49" s="3" t="str">
        <f t="shared" si="6"/>
        <v/>
      </c>
      <c r="J49" s="3" t="str">
        <f t="shared" si="7"/>
        <v/>
      </c>
      <c r="K49" s="3" t="str">
        <f t="shared" si="8"/>
        <v/>
      </c>
    </row>
    <row r="50" spans="1:11" ht="15.6" thickTop="1" thickBot="1" x14ac:dyDescent="0.35">
      <c r="A50" t="str">
        <f t="shared" si="9"/>
        <v>PC049</v>
      </c>
      <c r="B50" s="4" t="str">
        <f>IFERROR(VLOOKUP($A50, DataInput!$D:$E, 2, FALSE), "")</f>
        <v/>
      </c>
      <c r="C50" s="3" t="str">
        <f t="shared" si="0"/>
        <v/>
      </c>
      <c r="D50" s="3" t="str">
        <f t="shared" si="1"/>
        <v/>
      </c>
      <c r="E50" s="3" t="str">
        <f t="shared" si="2"/>
        <v/>
      </c>
      <c r="F50" s="3" t="str">
        <f t="shared" si="3"/>
        <v/>
      </c>
      <c r="G50" s="3" t="str">
        <f t="shared" si="4"/>
        <v/>
      </c>
      <c r="H50" s="3" t="str">
        <f t="shared" si="5"/>
        <v/>
      </c>
      <c r="I50" s="3" t="str">
        <f t="shared" si="6"/>
        <v/>
      </c>
      <c r="J50" s="3" t="str">
        <f t="shared" si="7"/>
        <v/>
      </c>
      <c r="K50" s="3" t="str">
        <f t="shared" si="8"/>
        <v/>
      </c>
    </row>
    <row r="51" spans="1:11" ht="15.6" thickTop="1" thickBot="1" x14ac:dyDescent="0.35">
      <c r="A51" t="str">
        <f t="shared" si="9"/>
        <v>PC050</v>
      </c>
      <c r="B51" s="4" t="str">
        <f>IFERROR(VLOOKUP($A51, DataInput!$D:$E, 2, FALSE), "")</f>
        <v/>
      </c>
      <c r="C51" s="3" t="str">
        <f t="shared" si="0"/>
        <v/>
      </c>
      <c r="D51" s="3" t="str">
        <f t="shared" si="1"/>
        <v/>
      </c>
      <c r="E51" s="3" t="str">
        <f t="shared" si="2"/>
        <v/>
      </c>
      <c r="F51" s="3" t="str">
        <f t="shared" si="3"/>
        <v/>
      </c>
      <c r="G51" s="3" t="str">
        <f t="shared" si="4"/>
        <v/>
      </c>
      <c r="H51" s="3" t="str">
        <f t="shared" si="5"/>
        <v/>
      </c>
      <c r="I51" s="3" t="str">
        <f t="shared" si="6"/>
        <v/>
      </c>
      <c r="J51" s="3" t="str">
        <f t="shared" si="7"/>
        <v/>
      </c>
      <c r="K51" s="3" t="str">
        <f t="shared" si="8"/>
        <v/>
      </c>
    </row>
    <row r="52" spans="1:11" ht="15" thickTop="1" x14ac:dyDescent="0.3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0E025-22C4-4E31-85B2-57B71DD0AEC2}">
  <dimension ref="A1:K52"/>
  <sheetViews>
    <sheetView workbookViewId="0">
      <selection activeCell="N16" sqref="N16"/>
    </sheetView>
  </sheetViews>
  <sheetFormatPr defaultRowHeight="14.4" x14ac:dyDescent="0.3"/>
  <cols>
    <col min="2" max="2" width="54" bestFit="1" customWidth="1"/>
  </cols>
  <sheetData>
    <row r="1" spans="1:11" ht="15" thickBot="1" x14ac:dyDescent="0.35">
      <c r="A1" t="s">
        <v>98</v>
      </c>
      <c r="B1" s="4" t="str">
        <f>IFERROR(VLOOKUP($A1, DataInput!$D:$E, 2, FALSE), "")</f>
        <v>SS;MyFriendLabel;MyFriendValue;</v>
      </c>
      <c r="C1" s="3" t="str">
        <f>IFERROR(
  MID(B1,
    FIND("♦", SUBSTITUTE(B1, ";", "♦", 1)) + 1,
    FIND("♦", SUBSTITUTE(B1, ";", "♦", 2)) - FIND("♦", SUBSTITUTE(B1, ";", "♦", 1)) - 1
  ),
  ""
)</f>
        <v>MyFriendLabel</v>
      </c>
      <c r="D1" s="3" t="str">
        <f>IFERROR(
  MID(B1,
    FIND("♦", SUBSTITUTE(B1, ";", "♦", 2)) + 1,
    FIND("♦", SUBSTITUTE(B1, ";", "♦", 3)) - FIND("♦", SUBSTITUTE(B1, ";", "♦", 2)) - 1
  ),
  ""
)</f>
        <v>MyFriendValue</v>
      </c>
      <c r="E1" s="3" t="str">
        <f>IFERROR(
  MID(B1,
    FIND("♦", SUBSTITUTE(B1, ";", "♦", 3)) + 1,
    FIND("♦", SUBSTITUTE(B1, ";", "♦", 4)) - FIND("♦", SUBSTITUTE(B1, ";", "♦", 3)) - 1
  ),
  ""
)</f>
        <v/>
      </c>
      <c r="F1" s="3" t="str">
        <f>IFERROR(
  MID(B1,
    FIND("♦", SUBSTITUTE(B1, ";", "♦", 4)) + 1,
    FIND("♦", SUBSTITUTE(B1, ";", "♦", 5)) - FIND("♦", SUBSTITUTE(B1, ";", "♦", 4)) - 1
  ),
  ""
)</f>
        <v/>
      </c>
      <c r="G1" s="3" t="str">
        <f>IFERROR(
  MID(B1,
    FIND("♦", SUBSTITUTE(B1, ";", "♦", 5)) + 1,
    FIND("♦", SUBSTITUTE(B1, ";", "♦", 6)) - FIND("♦", SUBSTITUTE(B1, ";", "♦", 5)) - 1
  ),
  ""
)</f>
        <v/>
      </c>
      <c r="H1" s="3" t="str">
        <f>IFERROR(
  MID(B1,
    FIND("♦", SUBSTITUTE(B1, ";", "♦", 6)) + 1,
    FIND("♦", SUBSTITUTE(B1, ";", "♦", 7)) - FIND("♦", SUBSTITUTE(B1, ";", "♦", 6)) - 1
  ),
  ""
)</f>
        <v/>
      </c>
      <c r="I1" s="3" t="str">
        <f>IFERROR(
  MID(B1,
    FIND("♦", SUBSTITUTE(B1, ";", "♦", 7)) + 1,
    FIND("♦", SUBSTITUTE(B1, ";", "♦", 8)) - FIND("♦", SUBSTITUTE(B1, ";", "♦", 7)) - 1
  ),
  ""
)</f>
        <v/>
      </c>
      <c r="J1" s="3" t="str">
        <f>IFERROR(
  MID(B1,
    FIND("♦", SUBSTITUTE(B1, ";", "♦", 8)) + 1,
    FIND("♦", SUBSTITUTE(B1, ";", "♦", 9)) - FIND("♦", SUBSTITUTE(B1, ";", "♦", 8)) - 1
  ),
  ""
)</f>
        <v/>
      </c>
      <c r="K1" s="3" t="str">
        <f>IFERROR(
  MID(B1,
    FIND("♦", SUBSTITUTE(B1, ";", "♦", 9)) + 1,
    FIND("♦", SUBSTITUTE(B1, ";", "♦", 10)) - FIND("♦", SUBSTITUTE(B1, ";", "♦", 9)) - 1
  ),
  ""
)</f>
        <v/>
      </c>
    </row>
    <row r="2" spans="1:11" ht="15.6" thickTop="1" thickBot="1" x14ac:dyDescent="0.35">
      <c r="A2" t="str">
        <f>"MF" &amp; TEXT(ROW(A2)-1, "000")</f>
        <v>MF001</v>
      </c>
      <c r="B2" s="4" t="str">
        <f>IFERROR(VLOOKUP($A2, DataInput!$D:$E, 2, FALSE), "")</f>
        <v>MF;FX_01;1;</v>
      </c>
      <c r="C2" s="3" t="str">
        <f t="shared" ref="C2:C51" si="0">IFERROR(
  MID(B2,
    FIND("♦", SUBSTITUTE(B2, ";", "♦", 1)) + 1,
    FIND("♦", SUBSTITUTE(B2, ";", "♦", 2)) - FIND("♦", SUBSTITUTE(B2, ";", "♦", 1)) - 1
  ),
  ""
)</f>
        <v>FX_01</v>
      </c>
      <c r="D2" s="3">
        <f>IFERROR(VALUE(
  MID(B2,
    FIND("♦", SUBSTITUTE(B2, ";", "♦", 2)) + 1,
    FIND("♦", SUBSTITUTE(B2, ";", "♦", 3)) - FIND("♦", SUBSTITUTE(B2, ";", "♦", 2)) - 1
  )),
  ""
)</f>
        <v>1</v>
      </c>
      <c r="E2" s="3" t="str">
        <f t="shared" ref="E2:E51" si="1">IFERROR(
  MID(B2,
    FIND("♦", SUBSTITUTE(B2, ";", "♦", 3)) + 1,
    FIND("♦", SUBSTITUTE(B2, ";", "♦", 4)) - FIND("♦", SUBSTITUTE(B2, ";", "♦", 3)) - 1
  ),
  ""
)</f>
        <v/>
      </c>
      <c r="F2" s="3" t="str">
        <f t="shared" ref="F2:F51" si="2">IFERROR(
  MID(B2,
    FIND("♦", SUBSTITUTE(B2, ";", "♦", 4)) + 1,
    FIND("♦", SUBSTITUTE(B2, ";", "♦", 5)) - FIND("♦", SUBSTITUTE(B2, ";", "♦", 4)) - 1
  ),
  ""
)</f>
        <v/>
      </c>
      <c r="G2" s="3" t="str">
        <f t="shared" ref="G2:G51" si="3">IFERROR(
  MID(B2,
    FIND("♦", SUBSTITUTE(B2, ";", "♦", 5)) + 1,
    FIND("♦", SUBSTITUTE(B2, ";", "♦", 6)) - FIND("♦", SUBSTITUTE(B2, ";", "♦", 5)) - 1
  ),
  ""
)</f>
        <v/>
      </c>
      <c r="H2" s="3" t="str">
        <f t="shared" ref="H2:H51" si="4">IFERROR(
  MID(B2,
    FIND("♦", SUBSTITUTE(B2, ";", "♦", 6)) + 1,
    FIND("♦", SUBSTITUTE(B2, ";", "♦", 7)) - FIND("♦", SUBSTITUTE(B2, ";", "♦", 6)) - 1
  ),
  ""
)</f>
        <v/>
      </c>
      <c r="I2" s="3" t="str">
        <f t="shared" ref="I2:I51" si="5">IFERROR(
  MID(B2,
    FIND("♦", SUBSTITUTE(B2, ";", "♦", 7)) + 1,
    FIND("♦", SUBSTITUTE(B2, ";", "♦", 8)) - FIND("♦", SUBSTITUTE(B2, ";", "♦", 7)) - 1
  ),
  ""
)</f>
        <v/>
      </c>
      <c r="J2" s="3" t="str">
        <f t="shared" ref="J2:J51" si="6">IFERROR(
  MID(B2,
    FIND("♦", SUBSTITUTE(B2, ";", "♦", 8)) + 1,
    FIND("♦", SUBSTITUTE(B2, ";", "♦", 9)) - FIND("♦", SUBSTITUTE(B2, ";", "♦", 8)) - 1
  ),
  ""
)</f>
        <v/>
      </c>
      <c r="K2" s="3" t="str">
        <f t="shared" ref="K2:K51" si="7">IFERROR(
  MID(B2,
    FIND("♦", SUBSTITUTE(B2, ";", "♦", 9)) + 1,
    FIND("♦", SUBSTITUTE(B2, ";", "♦", 10)) - FIND("♦", SUBSTITUTE(B2, ";", "♦", 9)) - 1
  ),
  ""
)</f>
        <v/>
      </c>
    </row>
    <row r="3" spans="1:11" ht="15.6" thickTop="1" thickBot="1" x14ac:dyDescent="0.35">
      <c r="A3" t="str">
        <f t="shared" ref="A3:A51" si="8">"MF" &amp; TEXT(ROW(A3)-1, "000")</f>
        <v>MF002</v>
      </c>
      <c r="B3" s="4" t="str">
        <f>IFERROR(VLOOKUP($A3, DataInput!$D:$E, 2, FALSE), "")</f>
        <v>MF;FX_02;2;</v>
      </c>
      <c r="C3" s="3" t="str">
        <f t="shared" si="0"/>
        <v>FX_02</v>
      </c>
      <c r="D3" s="3">
        <f t="shared" ref="D3:D51" si="9">IFERROR(VALUE(
  MID(B3,
    FIND("♦", SUBSTITUTE(B3, ";", "♦", 2)) + 1,
    FIND("♦", SUBSTITUTE(B3, ";", "♦", 3)) - FIND("♦", SUBSTITUTE(B3, ";", "♦", 2)) - 1
  )),
  ""
)</f>
        <v>2</v>
      </c>
      <c r="E3" s="3" t="str">
        <f t="shared" si="1"/>
        <v/>
      </c>
      <c r="F3" s="3" t="str">
        <f t="shared" si="2"/>
        <v/>
      </c>
      <c r="G3" s="3" t="str">
        <f t="shared" si="3"/>
        <v/>
      </c>
      <c r="H3" s="3" t="str">
        <f t="shared" si="4"/>
        <v/>
      </c>
      <c r="I3" s="3" t="str">
        <f t="shared" si="5"/>
        <v/>
      </c>
      <c r="J3" s="3" t="str">
        <f t="shared" si="6"/>
        <v/>
      </c>
      <c r="K3" s="3" t="str">
        <f t="shared" si="7"/>
        <v/>
      </c>
    </row>
    <row r="4" spans="1:11" ht="15.6" thickTop="1" thickBot="1" x14ac:dyDescent="0.35">
      <c r="A4" t="str">
        <f t="shared" si="8"/>
        <v>MF003</v>
      </c>
      <c r="B4" s="4" t="str">
        <f>IFERROR(VLOOKUP($A4, DataInput!$D:$E, 2, FALSE), "")</f>
        <v>MF;FX_03;2;</v>
      </c>
      <c r="C4" s="3" t="str">
        <f t="shared" si="0"/>
        <v>FX_03</v>
      </c>
      <c r="D4" s="3">
        <f t="shared" si="9"/>
        <v>2</v>
      </c>
      <c r="E4" s="3" t="str">
        <f t="shared" si="1"/>
        <v/>
      </c>
      <c r="F4" s="3" t="str">
        <f t="shared" si="2"/>
        <v/>
      </c>
      <c r="G4" s="3" t="str">
        <f t="shared" si="3"/>
        <v/>
      </c>
      <c r="H4" s="3" t="str">
        <f t="shared" si="4"/>
        <v/>
      </c>
      <c r="I4" s="3" t="str">
        <f t="shared" si="5"/>
        <v/>
      </c>
      <c r="J4" s="3" t="str">
        <f t="shared" si="6"/>
        <v/>
      </c>
      <c r="K4" s="3" t="str">
        <f t="shared" si="7"/>
        <v/>
      </c>
    </row>
    <row r="5" spans="1:11" ht="15.6" thickTop="1" thickBot="1" x14ac:dyDescent="0.35">
      <c r="A5" t="str">
        <f t="shared" si="8"/>
        <v>MF004</v>
      </c>
      <c r="B5" s="4" t="str">
        <f>IFERROR(VLOOKUP($A5, DataInput!$D:$E, 2, FALSE), "")</f>
        <v>MF;FX_04;3;</v>
      </c>
      <c r="C5" s="3" t="str">
        <f t="shared" si="0"/>
        <v>FX_04</v>
      </c>
      <c r="D5" s="3">
        <f t="shared" si="9"/>
        <v>3</v>
      </c>
      <c r="E5" s="3" t="str">
        <f t="shared" si="1"/>
        <v/>
      </c>
      <c r="F5" s="3" t="str">
        <f t="shared" si="2"/>
        <v/>
      </c>
      <c r="G5" s="3" t="str">
        <f t="shared" si="3"/>
        <v/>
      </c>
      <c r="H5" s="3" t="str">
        <f t="shared" si="4"/>
        <v/>
      </c>
      <c r="I5" s="3" t="str">
        <f t="shared" si="5"/>
        <v/>
      </c>
      <c r="J5" s="3" t="str">
        <f t="shared" si="6"/>
        <v/>
      </c>
      <c r="K5" s="3" t="str">
        <f t="shared" si="7"/>
        <v/>
      </c>
    </row>
    <row r="6" spans="1:11" ht="15.6" thickTop="1" thickBot="1" x14ac:dyDescent="0.35">
      <c r="A6" t="str">
        <f t="shared" si="8"/>
        <v>MF005</v>
      </c>
      <c r="B6" s="4" t="str">
        <f>IFERROR(VLOOKUP($A6, DataInput!$D:$E, 2, FALSE), "")</f>
        <v>MF;FX_05;3;</v>
      </c>
      <c r="C6" s="3" t="str">
        <f t="shared" si="0"/>
        <v>FX_05</v>
      </c>
      <c r="D6" s="3">
        <f t="shared" si="9"/>
        <v>3</v>
      </c>
      <c r="E6" s="3" t="str">
        <f t="shared" si="1"/>
        <v/>
      </c>
      <c r="F6" s="3" t="str">
        <f t="shared" si="2"/>
        <v/>
      </c>
      <c r="G6" s="3" t="str">
        <f t="shared" si="3"/>
        <v/>
      </c>
      <c r="H6" s="3" t="str">
        <f t="shared" si="4"/>
        <v/>
      </c>
      <c r="I6" s="3" t="str">
        <f t="shared" si="5"/>
        <v/>
      </c>
      <c r="J6" s="3" t="str">
        <f t="shared" si="6"/>
        <v/>
      </c>
      <c r="K6" s="3" t="str">
        <f t="shared" si="7"/>
        <v/>
      </c>
    </row>
    <row r="7" spans="1:11" ht="15.6" thickTop="1" thickBot="1" x14ac:dyDescent="0.35">
      <c r="A7" t="str">
        <f t="shared" si="8"/>
        <v>MF006</v>
      </c>
      <c r="B7" s="4" t="str">
        <f>IFERROR(VLOOKUP($A7, DataInput!$D:$E, 2, FALSE), "")</f>
        <v>MF;FX_06;2;</v>
      </c>
      <c r="C7" s="3" t="str">
        <f t="shared" si="0"/>
        <v>FX_06</v>
      </c>
      <c r="D7" s="3">
        <f t="shared" si="9"/>
        <v>2</v>
      </c>
      <c r="E7" s="3" t="str">
        <f t="shared" si="1"/>
        <v/>
      </c>
      <c r="F7" s="3" t="str">
        <f t="shared" si="2"/>
        <v/>
      </c>
      <c r="G7" s="3" t="str">
        <f t="shared" si="3"/>
        <v/>
      </c>
      <c r="H7" s="3" t="str">
        <f t="shared" si="4"/>
        <v/>
      </c>
      <c r="I7" s="3" t="str">
        <f t="shared" si="5"/>
        <v/>
      </c>
      <c r="J7" s="3" t="str">
        <f t="shared" si="6"/>
        <v/>
      </c>
      <c r="K7" s="3" t="str">
        <f t="shared" si="7"/>
        <v/>
      </c>
    </row>
    <row r="8" spans="1:11" ht="15.6" thickTop="1" thickBot="1" x14ac:dyDescent="0.35">
      <c r="A8" t="str">
        <f t="shared" si="8"/>
        <v>MF007</v>
      </c>
      <c r="B8" s="4" t="str">
        <f>IFERROR(VLOOKUP($A8, DataInput!$D:$E, 2, FALSE), "")</f>
        <v>MF;FX_07;4;</v>
      </c>
      <c r="C8" s="3" t="str">
        <f t="shared" si="0"/>
        <v>FX_07</v>
      </c>
      <c r="D8" s="3">
        <f t="shared" si="9"/>
        <v>4</v>
      </c>
      <c r="E8" s="3" t="str">
        <f t="shared" si="1"/>
        <v/>
      </c>
      <c r="F8" s="3" t="str">
        <f t="shared" si="2"/>
        <v/>
      </c>
      <c r="G8" s="3" t="str">
        <f t="shared" si="3"/>
        <v/>
      </c>
      <c r="H8" s="3" t="str">
        <f t="shared" si="4"/>
        <v/>
      </c>
      <c r="I8" s="3" t="str">
        <f t="shared" si="5"/>
        <v/>
      </c>
      <c r="J8" s="3" t="str">
        <f t="shared" si="6"/>
        <v/>
      </c>
      <c r="K8" s="3" t="str">
        <f t="shared" si="7"/>
        <v/>
      </c>
    </row>
    <row r="9" spans="1:11" ht="15.6" thickTop="1" thickBot="1" x14ac:dyDescent="0.35">
      <c r="A9" t="str">
        <f t="shared" si="8"/>
        <v>MF008</v>
      </c>
      <c r="B9" s="4" t="str">
        <f>IFERROR(VLOOKUP($A9, DataInput!$D:$E, 2, FALSE), "")</f>
        <v>MF;FX_08;3;</v>
      </c>
      <c r="C9" s="3" t="str">
        <f t="shared" si="0"/>
        <v>FX_08</v>
      </c>
      <c r="D9" s="3">
        <f t="shared" si="9"/>
        <v>3</v>
      </c>
      <c r="E9" s="3" t="str">
        <f t="shared" si="1"/>
        <v/>
      </c>
      <c r="F9" s="3" t="str">
        <f t="shared" si="2"/>
        <v/>
      </c>
      <c r="G9" s="3" t="str">
        <f t="shared" si="3"/>
        <v/>
      </c>
      <c r="H9" s="3" t="str">
        <f t="shared" si="4"/>
        <v/>
      </c>
      <c r="I9" s="3" t="str">
        <f t="shared" si="5"/>
        <v/>
      </c>
      <c r="J9" s="3" t="str">
        <f t="shared" si="6"/>
        <v/>
      </c>
      <c r="K9" s="3" t="str">
        <f t="shared" si="7"/>
        <v/>
      </c>
    </row>
    <row r="10" spans="1:11" ht="15.6" thickTop="1" thickBot="1" x14ac:dyDescent="0.35">
      <c r="A10" t="str">
        <f t="shared" si="8"/>
        <v>MF009</v>
      </c>
      <c r="B10" s="4" t="str">
        <f>IFERROR(VLOOKUP($A10, DataInput!$D:$E, 2, FALSE), "")</f>
        <v>MF;FX_09;2;</v>
      </c>
      <c r="C10" s="3" t="str">
        <f t="shared" si="0"/>
        <v>FX_09</v>
      </c>
      <c r="D10" s="3">
        <f t="shared" si="9"/>
        <v>2</v>
      </c>
      <c r="E10" s="3" t="str">
        <f t="shared" si="1"/>
        <v/>
      </c>
      <c r="F10" s="3" t="str">
        <f t="shared" si="2"/>
        <v/>
      </c>
      <c r="G10" s="3" t="str">
        <f t="shared" si="3"/>
        <v/>
      </c>
      <c r="H10" s="3" t="str">
        <f t="shared" si="4"/>
        <v/>
      </c>
      <c r="I10" s="3" t="str">
        <f t="shared" si="5"/>
        <v/>
      </c>
      <c r="J10" s="3" t="str">
        <f t="shared" si="6"/>
        <v/>
      </c>
      <c r="K10" s="3" t="str">
        <f t="shared" si="7"/>
        <v/>
      </c>
    </row>
    <row r="11" spans="1:11" ht="15.6" thickTop="1" thickBot="1" x14ac:dyDescent="0.35">
      <c r="A11" t="str">
        <f t="shared" si="8"/>
        <v>MF010</v>
      </c>
      <c r="B11" s="4" t="str">
        <f>IFERROR(VLOOKUP($A11, DataInput!$D:$E, 2, FALSE), "")</f>
        <v>MF;FX_10;2;</v>
      </c>
      <c r="C11" s="3" t="str">
        <f t="shared" si="0"/>
        <v>FX_10</v>
      </c>
      <c r="D11" s="3">
        <f t="shared" si="9"/>
        <v>2</v>
      </c>
      <c r="E11" s="3" t="str">
        <f t="shared" si="1"/>
        <v/>
      </c>
      <c r="F11" s="3" t="str">
        <f t="shared" si="2"/>
        <v/>
      </c>
      <c r="G11" s="3" t="str">
        <f t="shared" si="3"/>
        <v/>
      </c>
      <c r="H11" s="3" t="str">
        <f t="shared" si="4"/>
        <v/>
      </c>
      <c r="I11" s="3" t="str">
        <f t="shared" si="5"/>
        <v/>
      </c>
      <c r="J11" s="3" t="str">
        <f t="shared" si="6"/>
        <v/>
      </c>
      <c r="K11" s="3" t="str">
        <f t="shared" si="7"/>
        <v/>
      </c>
    </row>
    <row r="12" spans="1:11" ht="15.6" thickTop="1" thickBot="1" x14ac:dyDescent="0.35">
      <c r="A12" t="str">
        <f t="shared" si="8"/>
        <v>MF011</v>
      </c>
      <c r="B12" s="4" t="str">
        <f>IFERROR(VLOOKUP($A12, DataInput!$D:$E, 2, FALSE), "")</f>
        <v>MF;FX_11;1;</v>
      </c>
      <c r="C12" s="3" t="str">
        <f t="shared" si="0"/>
        <v>FX_11</v>
      </c>
      <c r="D12" s="3">
        <f t="shared" si="9"/>
        <v>1</v>
      </c>
      <c r="E12" s="3" t="str">
        <f t="shared" si="1"/>
        <v/>
      </c>
      <c r="F12" s="3" t="str">
        <f t="shared" si="2"/>
        <v/>
      </c>
      <c r="G12" s="3" t="str">
        <f t="shared" si="3"/>
        <v/>
      </c>
      <c r="H12" s="3" t="str">
        <f t="shared" si="4"/>
        <v/>
      </c>
      <c r="I12" s="3" t="str">
        <f t="shared" si="5"/>
        <v/>
      </c>
      <c r="J12" s="3" t="str">
        <f t="shared" si="6"/>
        <v/>
      </c>
      <c r="K12" s="3" t="str">
        <f t="shared" si="7"/>
        <v/>
      </c>
    </row>
    <row r="13" spans="1:11" ht="15.6" thickTop="1" thickBot="1" x14ac:dyDescent="0.35">
      <c r="A13" t="str">
        <f t="shared" si="8"/>
        <v>MF012</v>
      </c>
      <c r="B13" s="4" t="str">
        <f>IFERROR(VLOOKUP($A13, DataInput!$D:$E, 2, FALSE), "")</f>
        <v>MF;FX_12;3;</v>
      </c>
      <c r="C13" s="3" t="str">
        <f t="shared" si="0"/>
        <v>FX_12</v>
      </c>
      <c r="D13" s="3">
        <f t="shared" si="9"/>
        <v>3</v>
      </c>
      <c r="E13" s="3" t="str">
        <f t="shared" si="1"/>
        <v/>
      </c>
      <c r="F13" s="3" t="str">
        <f t="shared" si="2"/>
        <v/>
      </c>
      <c r="G13" s="3" t="str">
        <f t="shared" si="3"/>
        <v/>
      </c>
      <c r="H13" s="3" t="str">
        <f t="shared" si="4"/>
        <v/>
      </c>
      <c r="I13" s="3" t="str">
        <f t="shared" si="5"/>
        <v/>
      </c>
      <c r="J13" s="3" t="str">
        <f t="shared" si="6"/>
        <v/>
      </c>
      <c r="K13" s="3" t="str">
        <f t="shared" si="7"/>
        <v/>
      </c>
    </row>
    <row r="14" spans="1:11" ht="15.6" thickTop="1" thickBot="1" x14ac:dyDescent="0.35">
      <c r="A14" t="str">
        <f t="shared" si="8"/>
        <v>MF013</v>
      </c>
      <c r="B14" s="4" t="str">
        <f>IFERROR(VLOOKUP($A14, DataInput!$D:$E, 2, FALSE), "")</f>
        <v>MF;FX_13;3;</v>
      </c>
      <c r="C14" s="3" t="str">
        <f t="shared" si="0"/>
        <v>FX_13</v>
      </c>
      <c r="D14" s="3">
        <f t="shared" si="9"/>
        <v>3</v>
      </c>
      <c r="E14" s="3" t="str">
        <f t="shared" si="1"/>
        <v/>
      </c>
      <c r="F14" s="3" t="str">
        <f t="shared" si="2"/>
        <v/>
      </c>
      <c r="G14" s="3" t="str">
        <f t="shared" si="3"/>
        <v/>
      </c>
      <c r="H14" s="3" t="str">
        <f t="shared" si="4"/>
        <v/>
      </c>
      <c r="I14" s="3" t="str">
        <f t="shared" si="5"/>
        <v/>
      </c>
      <c r="J14" s="3" t="str">
        <f t="shared" si="6"/>
        <v/>
      </c>
      <c r="K14" s="3" t="str">
        <f t="shared" si="7"/>
        <v/>
      </c>
    </row>
    <row r="15" spans="1:11" ht="15.6" thickTop="1" thickBot="1" x14ac:dyDescent="0.35">
      <c r="A15" t="str">
        <f t="shared" si="8"/>
        <v>MF014</v>
      </c>
      <c r="B15" s="4" t="str">
        <f>IFERROR(VLOOKUP($A15, DataInput!$D:$E, 2, FALSE), "")</f>
        <v>MF;FX_14;2;</v>
      </c>
      <c r="C15" s="3" t="str">
        <f t="shared" si="0"/>
        <v>FX_14</v>
      </c>
      <c r="D15" s="3">
        <f t="shared" si="9"/>
        <v>2</v>
      </c>
      <c r="E15" s="3" t="str">
        <f t="shared" si="1"/>
        <v/>
      </c>
      <c r="F15" s="3" t="str">
        <f t="shared" si="2"/>
        <v/>
      </c>
      <c r="G15" s="3" t="str">
        <f t="shared" si="3"/>
        <v/>
      </c>
      <c r="H15" s="3" t="str">
        <f t="shared" si="4"/>
        <v/>
      </c>
      <c r="I15" s="3" t="str">
        <f t="shared" si="5"/>
        <v/>
      </c>
      <c r="J15" s="3" t="str">
        <f t="shared" si="6"/>
        <v/>
      </c>
      <c r="K15" s="3" t="str">
        <f t="shared" si="7"/>
        <v/>
      </c>
    </row>
    <row r="16" spans="1:11" ht="15.6" thickTop="1" thickBot="1" x14ac:dyDescent="0.35">
      <c r="A16" t="str">
        <f t="shared" si="8"/>
        <v>MF015</v>
      </c>
      <c r="B16" s="4" t="str">
        <f>IFERROR(VLOOKUP($A16, DataInput!$D:$E, 2, FALSE), "")</f>
        <v>MF;FX_15;2;</v>
      </c>
      <c r="C16" s="3" t="str">
        <f t="shared" si="0"/>
        <v>FX_15</v>
      </c>
      <c r="D16" s="3">
        <f t="shared" si="9"/>
        <v>2</v>
      </c>
      <c r="E16" s="3" t="str">
        <f t="shared" si="1"/>
        <v/>
      </c>
      <c r="F16" s="3" t="str">
        <f t="shared" si="2"/>
        <v/>
      </c>
      <c r="G16" s="3" t="str">
        <f t="shared" si="3"/>
        <v/>
      </c>
      <c r="H16" s="3" t="str">
        <f t="shared" si="4"/>
        <v/>
      </c>
      <c r="I16" s="3" t="str">
        <f t="shared" si="5"/>
        <v/>
      </c>
      <c r="J16" s="3" t="str">
        <f t="shared" si="6"/>
        <v/>
      </c>
      <c r="K16" s="3" t="str">
        <f t="shared" si="7"/>
        <v/>
      </c>
    </row>
    <row r="17" spans="1:11" ht="15.6" thickTop="1" thickBot="1" x14ac:dyDescent="0.35">
      <c r="A17" t="str">
        <f t="shared" si="8"/>
        <v>MF016</v>
      </c>
      <c r="B17" s="4" t="str">
        <f>IFERROR(VLOOKUP($A17, DataInput!$D:$E, 2, FALSE), "")</f>
        <v>MF;FX_16;2;</v>
      </c>
      <c r="C17" s="3" t="str">
        <f t="shared" si="0"/>
        <v>FX_16</v>
      </c>
      <c r="D17" s="3">
        <f t="shared" si="9"/>
        <v>2</v>
      </c>
      <c r="E17" s="3" t="str">
        <f t="shared" si="1"/>
        <v/>
      </c>
      <c r="F17" s="3" t="str">
        <f t="shared" si="2"/>
        <v/>
      </c>
      <c r="G17" s="3" t="str">
        <f t="shared" si="3"/>
        <v/>
      </c>
      <c r="H17" s="3" t="str">
        <f t="shared" si="4"/>
        <v/>
      </c>
      <c r="I17" s="3" t="str">
        <f t="shared" si="5"/>
        <v/>
      </c>
      <c r="J17" s="3" t="str">
        <f t="shared" si="6"/>
        <v/>
      </c>
      <c r="K17" s="3" t="str">
        <f t="shared" si="7"/>
        <v/>
      </c>
    </row>
    <row r="18" spans="1:11" ht="15.6" thickTop="1" thickBot="1" x14ac:dyDescent="0.35">
      <c r="A18" t="str">
        <f t="shared" si="8"/>
        <v>MF017</v>
      </c>
      <c r="B18" s="4" t="str">
        <f>IFERROR(VLOOKUP($A18, DataInput!$D:$E, 2, FALSE), "")</f>
        <v>MF;FX_17;0;</v>
      </c>
      <c r="C18" s="3" t="str">
        <f t="shared" si="0"/>
        <v>FX_17</v>
      </c>
      <c r="D18" s="3">
        <f t="shared" si="9"/>
        <v>0</v>
      </c>
      <c r="E18" s="3" t="str">
        <f t="shared" si="1"/>
        <v/>
      </c>
      <c r="F18" s="3" t="str">
        <f t="shared" si="2"/>
        <v/>
      </c>
      <c r="G18" s="3" t="str">
        <f t="shared" si="3"/>
        <v/>
      </c>
      <c r="H18" s="3" t="str">
        <f t="shared" si="4"/>
        <v/>
      </c>
      <c r="I18" s="3" t="str">
        <f t="shared" si="5"/>
        <v/>
      </c>
      <c r="J18" s="3" t="str">
        <f t="shared" si="6"/>
        <v/>
      </c>
      <c r="K18" s="3" t="str">
        <f t="shared" si="7"/>
        <v/>
      </c>
    </row>
    <row r="19" spans="1:11" ht="15.6" thickTop="1" thickBot="1" x14ac:dyDescent="0.35">
      <c r="A19" t="str">
        <f t="shared" si="8"/>
        <v>MF018</v>
      </c>
      <c r="B19" s="4" t="str">
        <f>IFERROR(VLOOKUP($A19, DataInput!$D:$E, 2, FALSE), "")</f>
        <v>MF;FX_18;3;</v>
      </c>
      <c r="C19" s="3" t="str">
        <f t="shared" si="0"/>
        <v>FX_18</v>
      </c>
      <c r="D19" s="3">
        <f t="shared" si="9"/>
        <v>3</v>
      </c>
      <c r="E19" s="3" t="str">
        <f t="shared" si="1"/>
        <v/>
      </c>
      <c r="F19" s="3" t="str">
        <f t="shared" si="2"/>
        <v/>
      </c>
      <c r="G19" s="3" t="str">
        <f t="shared" si="3"/>
        <v/>
      </c>
      <c r="H19" s="3" t="str">
        <f t="shared" si="4"/>
        <v/>
      </c>
      <c r="I19" s="3" t="str">
        <f t="shared" si="5"/>
        <v/>
      </c>
      <c r="J19" s="3" t="str">
        <f t="shared" si="6"/>
        <v/>
      </c>
      <c r="K19" s="3" t="str">
        <f t="shared" si="7"/>
        <v/>
      </c>
    </row>
    <row r="20" spans="1:11" ht="15.6" thickTop="1" thickBot="1" x14ac:dyDescent="0.35">
      <c r="A20" t="str">
        <f t="shared" si="8"/>
        <v>MF019</v>
      </c>
      <c r="B20" s="4" t="str">
        <f>IFERROR(VLOOKUP($A20, DataInput!$D:$E, 2, FALSE), "")</f>
        <v>MF;FX_19;1;</v>
      </c>
      <c r="C20" s="3" t="str">
        <f t="shared" si="0"/>
        <v>FX_19</v>
      </c>
      <c r="D20" s="3">
        <f t="shared" si="9"/>
        <v>1</v>
      </c>
      <c r="E20" s="3" t="str">
        <f t="shared" si="1"/>
        <v/>
      </c>
      <c r="F20" s="3" t="str">
        <f t="shared" si="2"/>
        <v/>
      </c>
      <c r="G20" s="3" t="str">
        <f t="shared" si="3"/>
        <v/>
      </c>
      <c r="H20" s="3" t="str">
        <f t="shared" si="4"/>
        <v/>
      </c>
      <c r="I20" s="3" t="str">
        <f t="shared" si="5"/>
        <v/>
      </c>
      <c r="J20" s="3" t="str">
        <f t="shared" si="6"/>
        <v/>
      </c>
      <c r="K20" s="3" t="str">
        <f t="shared" si="7"/>
        <v/>
      </c>
    </row>
    <row r="21" spans="1:11" ht="15.6" thickTop="1" thickBot="1" x14ac:dyDescent="0.35">
      <c r="A21" t="str">
        <f t="shared" si="8"/>
        <v>MF020</v>
      </c>
      <c r="B21" s="4" t="str">
        <f>IFERROR(VLOOKUP($A21, DataInput!$D:$E, 2, FALSE), "")</f>
        <v>MF;FX_20;1;</v>
      </c>
      <c r="C21" s="3" t="str">
        <f t="shared" si="0"/>
        <v>FX_20</v>
      </c>
      <c r="D21" s="3">
        <f t="shared" si="9"/>
        <v>1</v>
      </c>
      <c r="E21" s="3" t="str">
        <f t="shared" si="1"/>
        <v/>
      </c>
      <c r="F21" s="3" t="str">
        <f t="shared" si="2"/>
        <v/>
      </c>
      <c r="G21" s="3" t="str">
        <f t="shared" si="3"/>
        <v/>
      </c>
      <c r="H21" s="3" t="str">
        <f t="shared" si="4"/>
        <v/>
      </c>
      <c r="I21" s="3" t="str">
        <f t="shared" si="5"/>
        <v/>
      </c>
      <c r="J21" s="3" t="str">
        <f t="shared" si="6"/>
        <v/>
      </c>
      <c r="K21" s="3" t="str">
        <f t="shared" si="7"/>
        <v/>
      </c>
    </row>
    <row r="22" spans="1:11" ht="15.6" thickTop="1" thickBot="1" x14ac:dyDescent="0.35">
      <c r="A22" t="str">
        <f t="shared" si="8"/>
        <v>MF021</v>
      </c>
      <c r="B22" s="4" t="str">
        <f>IFERROR(VLOOKUP($A22, DataInput!$D:$E, 2, FALSE), "")</f>
        <v>MF;FX_21;1;</v>
      </c>
      <c r="C22" s="3" t="str">
        <f t="shared" si="0"/>
        <v>FX_21</v>
      </c>
      <c r="D22" s="3">
        <f t="shared" si="9"/>
        <v>1</v>
      </c>
      <c r="E22" s="3" t="str">
        <f t="shared" si="1"/>
        <v/>
      </c>
      <c r="F22" s="3" t="str">
        <f t="shared" si="2"/>
        <v/>
      </c>
      <c r="G22" s="3" t="str">
        <f t="shared" si="3"/>
        <v/>
      </c>
      <c r="H22" s="3" t="str">
        <f t="shared" si="4"/>
        <v/>
      </c>
      <c r="I22" s="3" t="str">
        <f t="shared" si="5"/>
        <v/>
      </c>
      <c r="J22" s="3" t="str">
        <f t="shared" si="6"/>
        <v/>
      </c>
      <c r="K22" s="3" t="str">
        <f t="shared" si="7"/>
        <v/>
      </c>
    </row>
    <row r="23" spans="1:11" ht="15.6" thickTop="1" thickBot="1" x14ac:dyDescent="0.35">
      <c r="A23" t="str">
        <f t="shared" si="8"/>
        <v>MF022</v>
      </c>
      <c r="B23" s="4" t="str">
        <f>IFERROR(VLOOKUP($A23, DataInput!$D:$E, 2, FALSE), "")</f>
        <v>MF;FX_22;3;</v>
      </c>
      <c r="C23" s="3" t="str">
        <f t="shared" si="0"/>
        <v>FX_22</v>
      </c>
      <c r="D23" s="3">
        <f t="shared" si="9"/>
        <v>3</v>
      </c>
      <c r="E23" s="3" t="str">
        <f t="shared" si="1"/>
        <v/>
      </c>
      <c r="F23" s="3" t="str">
        <f t="shared" si="2"/>
        <v/>
      </c>
      <c r="G23" s="3" t="str">
        <f t="shared" si="3"/>
        <v/>
      </c>
      <c r="H23" s="3" t="str">
        <f t="shared" si="4"/>
        <v/>
      </c>
      <c r="I23" s="3" t="str">
        <f t="shared" si="5"/>
        <v/>
      </c>
      <c r="J23" s="3" t="str">
        <f t="shared" si="6"/>
        <v/>
      </c>
      <c r="K23" s="3" t="str">
        <f t="shared" si="7"/>
        <v/>
      </c>
    </row>
    <row r="24" spans="1:11" ht="15.6" thickTop="1" thickBot="1" x14ac:dyDescent="0.35">
      <c r="A24" t="str">
        <f t="shared" si="8"/>
        <v>MF023</v>
      </c>
      <c r="B24" s="4" t="str">
        <f>IFERROR(VLOOKUP($A24, DataInput!$D:$E, 2, FALSE), "")</f>
        <v>MF;FX_23;2;</v>
      </c>
      <c r="C24" s="3" t="str">
        <f t="shared" si="0"/>
        <v>FX_23</v>
      </c>
      <c r="D24" s="3">
        <f t="shared" si="9"/>
        <v>2</v>
      </c>
      <c r="E24" s="3" t="str">
        <f t="shared" si="1"/>
        <v/>
      </c>
      <c r="F24" s="3" t="str">
        <f t="shared" si="2"/>
        <v/>
      </c>
      <c r="G24" s="3" t="str">
        <f t="shared" si="3"/>
        <v/>
      </c>
      <c r="H24" s="3" t="str">
        <f t="shared" si="4"/>
        <v/>
      </c>
      <c r="I24" s="3" t="str">
        <f t="shared" si="5"/>
        <v/>
      </c>
      <c r="J24" s="3" t="str">
        <f t="shared" si="6"/>
        <v/>
      </c>
      <c r="K24" s="3" t="str">
        <f t="shared" si="7"/>
        <v/>
      </c>
    </row>
    <row r="25" spans="1:11" ht="15.6" thickTop="1" thickBot="1" x14ac:dyDescent="0.35">
      <c r="A25" t="str">
        <f t="shared" si="8"/>
        <v>MF024</v>
      </c>
      <c r="B25" s="4" t="str">
        <f>IFERROR(VLOOKUP($A25, DataInput!$D:$E, 2, FALSE), "")</f>
        <v>MF;FX_24;2;</v>
      </c>
      <c r="C25" s="3" t="str">
        <f t="shared" si="0"/>
        <v>FX_24</v>
      </c>
      <c r="D25" s="3">
        <f t="shared" si="9"/>
        <v>2</v>
      </c>
      <c r="E25" s="3" t="str">
        <f t="shared" si="1"/>
        <v/>
      </c>
      <c r="F25" s="3" t="str">
        <f t="shared" si="2"/>
        <v/>
      </c>
      <c r="G25" s="3" t="str">
        <f t="shared" si="3"/>
        <v/>
      </c>
      <c r="H25" s="3" t="str">
        <f t="shared" si="4"/>
        <v/>
      </c>
      <c r="I25" s="3" t="str">
        <f t="shared" si="5"/>
        <v/>
      </c>
      <c r="J25" s="3" t="str">
        <f t="shared" si="6"/>
        <v/>
      </c>
      <c r="K25" s="3" t="str">
        <f t="shared" si="7"/>
        <v/>
      </c>
    </row>
    <row r="26" spans="1:11" ht="15.6" thickTop="1" thickBot="1" x14ac:dyDescent="0.35">
      <c r="A26" t="str">
        <f t="shared" si="8"/>
        <v>MF025</v>
      </c>
      <c r="B26" s="4" t="str">
        <f>IFERROR(VLOOKUP($A26, DataInput!$D:$E, 2, FALSE), "")</f>
        <v>MF;FX_25;3;</v>
      </c>
      <c r="C26" s="3" t="str">
        <f t="shared" si="0"/>
        <v>FX_25</v>
      </c>
      <c r="D26" s="3">
        <f t="shared" si="9"/>
        <v>3</v>
      </c>
      <c r="E26" s="3" t="str">
        <f t="shared" si="1"/>
        <v/>
      </c>
      <c r="F26" s="3" t="str">
        <f t="shared" si="2"/>
        <v/>
      </c>
      <c r="G26" s="3" t="str">
        <f t="shared" si="3"/>
        <v/>
      </c>
      <c r="H26" s="3" t="str">
        <f t="shared" si="4"/>
        <v/>
      </c>
      <c r="I26" s="3" t="str">
        <f t="shared" si="5"/>
        <v/>
      </c>
      <c r="J26" s="3" t="str">
        <f t="shared" si="6"/>
        <v/>
      </c>
      <c r="K26" s="3" t="str">
        <f t="shared" si="7"/>
        <v/>
      </c>
    </row>
    <row r="27" spans="1:11" ht="15.6" thickTop="1" thickBot="1" x14ac:dyDescent="0.35">
      <c r="A27" t="str">
        <f t="shared" si="8"/>
        <v>MF026</v>
      </c>
      <c r="B27" s="4" t="str">
        <f>IFERROR(VLOOKUP($A27, DataInput!$D:$E, 2, FALSE), "")</f>
        <v>MF;FX_26;2;</v>
      </c>
      <c r="C27" s="3" t="str">
        <f t="shared" si="0"/>
        <v>FX_26</v>
      </c>
      <c r="D27" s="3">
        <f t="shared" si="9"/>
        <v>2</v>
      </c>
      <c r="E27" s="3" t="str">
        <f t="shared" si="1"/>
        <v/>
      </c>
      <c r="F27" s="3" t="str">
        <f t="shared" si="2"/>
        <v/>
      </c>
      <c r="G27" s="3" t="str">
        <f t="shared" si="3"/>
        <v/>
      </c>
      <c r="H27" s="3" t="str">
        <f t="shared" si="4"/>
        <v/>
      </c>
      <c r="I27" s="3" t="str">
        <f t="shared" si="5"/>
        <v/>
      </c>
      <c r="J27" s="3" t="str">
        <f t="shared" si="6"/>
        <v/>
      </c>
      <c r="K27" s="3" t="str">
        <f t="shared" si="7"/>
        <v/>
      </c>
    </row>
    <row r="28" spans="1:11" ht="15.6" thickTop="1" thickBot="1" x14ac:dyDescent="0.35">
      <c r="A28" t="str">
        <f t="shared" si="8"/>
        <v>MF027</v>
      </c>
      <c r="B28" s="4" t="str">
        <f>IFERROR(VLOOKUP($A28, DataInput!$D:$E, 2, FALSE), "")</f>
        <v>MF;FX_27;1;</v>
      </c>
      <c r="C28" s="3" t="str">
        <f t="shared" si="0"/>
        <v>FX_27</v>
      </c>
      <c r="D28" s="3">
        <f t="shared" si="9"/>
        <v>1</v>
      </c>
      <c r="E28" s="3" t="str">
        <f t="shared" si="1"/>
        <v/>
      </c>
      <c r="F28" s="3" t="str">
        <f t="shared" si="2"/>
        <v/>
      </c>
      <c r="G28" s="3" t="str">
        <f t="shared" si="3"/>
        <v/>
      </c>
      <c r="H28" s="3" t="str">
        <f t="shared" si="4"/>
        <v/>
      </c>
      <c r="I28" s="3" t="str">
        <f t="shared" si="5"/>
        <v/>
      </c>
      <c r="J28" s="3" t="str">
        <f t="shared" si="6"/>
        <v/>
      </c>
      <c r="K28" s="3" t="str">
        <f t="shared" si="7"/>
        <v/>
      </c>
    </row>
    <row r="29" spans="1:11" ht="15.6" thickTop="1" thickBot="1" x14ac:dyDescent="0.35">
      <c r="A29" t="str">
        <f t="shared" si="8"/>
        <v>MF028</v>
      </c>
      <c r="B29" s="4" t="str">
        <f>IFERROR(VLOOKUP($A29, DataInput!$D:$E, 2, FALSE), "")</f>
        <v>MF;FX_28;1;</v>
      </c>
      <c r="C29" s="3" t="str">
        <f t="shared" si="0"/>
        <v>FX_28</v>
      </c>
      <c r="D29" s="3">
        <f t="shared" si="9"/>
        <v>1</v>
      </c>
      <c r="E29" s="3" t="str">
        <f t="shared" si="1"/>
        <v/>
      </c>
      <c r="F29" s="3" t="str">
        <f t="shared" si="2"/>
        <v/>
      </c>
      <c r="G29" s="3" t="str">
        <f t="shared" si="3"/>
        <v/>
      </c>
      <c r="H29" s="3" t="str">
        <f t="shared" si="4"/>
        <v/>
      </c>
      <c r="I29" s="3" t="str">
        <f t="shared" si="5"/>
        <v/>
      </c>
      <c r="J29" s="3" t="str">
        <f t="shared" si="6"/>
        <v/>
      </c>
      <c r="K29" s="3" t="str">
        <f t="shared" si="7"/>
        <v/>
      </c>
    </row>
    <row r="30" spans="1:11" ht="15.6" thickTop="1" thickBot="1" x14ac:dyDescent="0.35">
      <c r="A30" t="str">
        <f t="shared" si="8"/>
        <v>MF029</v>
      </c>
      <c r="B30" s="4" t="str">
        <f>IFERROR(VLOOKUP($A30, DataInput!$D:$E, 2, FALSE), "")</f>
        <v>MF;FX_29;1;</v>
      </c>
      <c r="C30" s="3" t="str">
        <f t="shared" si="0"/>
        <v>FX_29</v>
      </c>
      <c r="D30" s="3">
        <f t="shared" si="9"/>
        <v>1</v>
      </c>
      <c r="E30" s="3" t="str">
        <f t="shared" si="1"/>
        <v/>
      </c>
      <c r="F30" s="3" t="str">
        <f t="shared" si="2"/>
        <v/>
      </c>
      <c r="G30" s="3" t="str">
        <f t="shared" si="3"/>
        <v/>
      </c>
      <c r="H30" s="3" t="str">
        <f t="shared" si="4"/>
        <v/>
      </c>
      <c r="I30" s="3" t="str">
        <f t="shared" si="5"/>
        <v/>
      </c>
      <c r="J30" s="3" t="str">
        <f t="shared" si="6"/>
        <v/>
      </c>
      <c r="K30" s="3" t="str">
        <f t="shared" si="7"/>
        <v/>
      </c>
    </row>
    <row r="31" spans="1:11" ht="15.6" thickTop="1" thickBot="1" x14ac:dyDescent="0.35">
      <c r="A31" t="str">
        <f t="shared" si="8"/>
        <v>MF030</v>
      </c>
      <c r="B31" s="4" t="str">
        <f>IFERROR(VLOOKUP($A31, DataInput!$D:$E, 2, FALSE), "")</f>
        <v>MF;FX_30;1;</v>
      </c>
      <c r="C31" s="3" t="str">
        <f t="shared" si="0"/>
        <v>FX_30</v>
      </c>
      <c r="D31" s="3">
        <f t="shared" si="9"/>
        <v>1</v>
      </c>
      <c r="E31" s="3" t="str">
        <f t="shared" si="1"/>
        <v/>
      </c>
      <c r="F31" s="3" t="str">
        <f t="shared" si="2"/>
        <v/>
      </c>
      <c r="G31" s="3" t="str">
        <f t="shared" si="3"/>
        <v/>
      </c>
      <c r="H31" s="3" t="str">
        <f t="shared" si="4"/>
        <v/>
      </c>
      <c r="I31" s="3" t="str">
        <f t="shared" si="5"/>
        <v/>
      </c>
      <c r="J31" s="3" t="str">
        <f t="shared" si="6"/>
        <v/>
      </c>
      <c r="K31" s="3" t="str">
        <f t="shared" si="7"/>
        <v/>
      </c>
    </row>
    <row r="32" spans="1:11" ht="15.6" thickTop="1" thickBot="1" x14ac:dyDescent="0.35">
      <c r="A32" t="str">
        <f t="shared" si="8"/>
        <v>MF031</v>
      </c>
      <c r="B32" s="4" t="str">
        <f>IFERROR(VLOOKUP($A32, DataInput!$D:$E, 2, FALSE), "")</f>
        <v>MF;FX_31;2;</v>
      </c>
      <c r="C32" s="3" t="str">
        <f t="shared" si="0"/>
        <v>FX_31</v>
      </c>
      <c r="D32" s="3">
        <f t="shared" si="9"/>
        <v>2</v>
      </c>
      <c r="E32" s="3" t="str">
        <f t="shared" si="1"/>
        <v/>
      </c>
      <c r="F32" s="3" t="str">
        <f t="shared" si="2"/>
        <v/>
      </c>
      <c r="G32" s="3" t="str">
        <f t="shared" si="3"/>
        <v/>
      </c>
      <c r="H32" s="3" t="str">
        <f t="shared" si="4"/>
        <v/>
      </c>
      <c r="I32" s="3" t="str">
        <f t="shared" si="5"/>
        <v/>
      </c>
      <c r="J32" s="3" t="str">
        <f t="shared" si="6"/>
        <v/>
      </c>
      <c r="K32" s="3" t="str">
        <f t="shared" si="7"/>
        <v/>
      </c>
    </row>
    <row r="33" spans="1:11" ht="15.6" thickTop="1" thickBot="1" x14ac:dyDescent="0.35">
      <c r="A33" t="str">
        <f t="shared" si="8"/>
        <v>MF032</v>
      </c>
      <c r="B33" s="4" t="str">
        <f>IFERROR(VLOOKUP($A33, DataInput!$D:$E, 2, FALSE), "")</f>
        <v>MF;FX_32;2;</v>
      </c>
      <c r="C33" s="3" t="str">
        <f t="shared" si="0"/>
        <v>FX_32</v>
      </c>
      <c r="D33" s="3">
        <f t="shared" si="9"/>
        <v>2</v>
      </c>
      <c r="E33" s="3" t="str">
        <f t="shared" si="1"/>
        <v/>
      </c>
      <c r="F33" s="3" t="str">
        <f t="shared" si="2"/>
        <v/>
      </c>
      <c r="G33" s="3" t="str">
        <f t="shared" si="3"/>
        <v/>
      </c>
      <c r="H33" s="3" t="str">
        <f t="shared" si="4"/>
        <v/>
      </c>
      <c r="I33" s="3" t="str">
        <f t="shared" si="5"/>
        <v/>
      </c>
      <c r="J33" s="3" t="str">
        <f t="shared" si="6"/>
        <v/>
      </c>
      <c r="K33" s="3" t="str">
        <f t="shared" si="7"/>
        <v/>
      </c>
    </row>
    <row r="34" spans="1:11" ht="15.6" thickTop="1" thickBot="1" x14ac:dyDescent="0.35">
      <c r="A34" t="str">
        <f t="shared" si="8"/>
        <v>MF033</v>
      </c>
      <c r="B34" s="4" t="str">
        <f>IFERROR(VLOOKUP($A34, DataInput!$D:$E, 2, FALSE), "")</f>
        <v>MF;FX_33;3;</v>
      </c>
      <c r="C34" s="3" t="str">
        <f t="shared" si="0"/>
        <v>FX_33</v>
      </c>
      <c r="D34" s="3">
        <f t="shared" si="9"/>
        <v>3</v>
      </c>
      <c r="E34" s="3" t="str">
        <f t="shared" si="1"/>
        <v/>
      </c>
      <c r="F34" s="3" t="str">
        <f t="shared" si="2"/>
        <v/>
      </c>
      <c r="G34" s="3" t="str">
        <f t="shared" si="3"/>
        <v/>
      </c>
      <c r="H34" s="3" t="str">
        <f t="shared" si="4"/>
        <v/>
      </c>
      <c r="I34" s="3" t="str">
        <f t="shared" si="5"/>
        <v/>
      </c>
      <c r="J34" s="3" t="str">
        <f t="shared" si="6"/>
        <v/>
      </c>
      <c r="K34" s="3" t="str">
        <f t="shared" si="7"/>
        <v/>
      </c>
    </row>
    <row r="35" spans="1:11" ht="15.6" thickTop="1" thickBot="1" x14ac:dyDescent="0.35">
      <c r="A35" t="str">
        <f t="shared" si="8"/>
        <v>MF034</v>
      </c>
      <c r="B35" s="4" t="str">
        <f>IFERROR(VLOOKUP($A35, DataInput!$D:$E, 2, FALSE), "")</f>
        <v>MF;FX_34;3;</v>
      </c>
      <c r="C35" s="3" t="str">
        <f t="shared" si="0"/>
        <v>FX_34</v>
      </c>
      <c r="D35" s="3">
        <f t="shared" si="9"/>
        <v>3</v>
      </c>
      <c r="E35" s="3" t="str">
        <f t="shared" si="1"/>
        <v/>
      </c>
      <c r="F35" s="3" t="str">
        <f t="shared" si="2"/>
        <v/>
      </c>
      <c r="G35" s="3" t="str">
        <f t="shared" si="3"/>
        <v/>
      </c>
      <c r="H35" s="3" t="str">
        <f t="shared" si="4"/>
        <v/>
      </c>
      <c r="I35" s="3" t="str">
        <f t="shared" si="5"/>
        <v/>
      </c>
      <c r="J35" s="3" t="str">
        <f t="shared" si="6"/>
        <v/>
      </c>
      <c r="K35" s="3" t="str">
        <f t="shared" si="7"/>
        <v/>
      </c>
    </row>
    <row r="36" spans="1:11" ht="15.6" thickTop="1" thickBot="1" x14ac:dyDescent="0.35">
      <c r="A36" t="str">
        <f t="shared" si="8"/>
        <v>MF035</v>
      </c>
      <c r="B36" s="4" t="str">
        <f>IFERROR(VLOOKUP($A36, DataInput!$D:$E, 2, FALSE), "")</f>
        <v>MF;FX_35;1;</v>
      </c>
      <c r="C36" s="3" t="str">
        <f t="shared" si="0"/>
        <v>FX_35</v>
      </c>
      <c r="D36" s="3">
        <f t="shared" si="9"/>
        <v>1</v>
      </c>
      <c r="E36" s="3" t="str">
        <f t="shared" si="1"/>
        <v/>
      </c>
      <c r="F36" s="3" t="str">
        <f t="shared" si="2"/>
        <v/>
      </c>
      <c r="G36" s="3" t="str">
        <f t="shared" si="3"/>
        <v/>
      </c>
      <c r="H36" s="3" t="str">
        <f t="shared" si="4"/>
        <v/>
      </c>
      <c r="I36" s="3" t="str">
        <f t="shared" si="5"/>
        <v/>
      </c>
      <c r="J36" s="3" t="str">
        <f t="shared" si="6"/>
        <v/>
      </c>
      <c r="K36" s="3" t="str">
        <f t="shared" si="7"/>
        <v/>
      </c>
    </row>
    <row r="37" spans="1:11" ht="15.6" thickTop="1" thickBot="1" x14ac:dyDescent="0.35">
      <c r="A37" t="str">
        <f t="shared" si="8"/>
        <v>MF036</v>
      </c>
      <c r="B37" s="4" t="str">
        <f>IFERROR(VLOOKUP($A37, DataInput!$D:$E, 2, FALSE), "")</f>
        <v>MF;FX_36;2;</v>
      </c>
      <c r="C37" s="3" t="str">
        <f t="shared" si="0"/>
        <v>FX_36</v>
      </c>
      <c r="D37" s="3">
        <f t="shared" si="9"/>
        <v>2</v>
      </c>
      <c r="E37" s="3" t="str">
        <f t="shared" si="1"/>
        <v/>
      </c>
      <c r="F37" s="3" t="str">
        <f t="shared" si="2"/>
        <v/>
      </c>
      <c r="G37" s="3" t="str">
        <f t="shared" si="3"/>
        <v/>
      </c>
      <c r="H37" s="3" t="str">
        <f t="shared" si="4"/>
        <v/>
      </c>
      <c r="I37" s="3" t="str">
        <f t="shared" si="5"/>
        <v/>
      </c>
      <c r="J37" s="3" t="str">
        <f t="shared" si="6"/>
        <v/>
      </c>
      <c r="K37" s="3" t="str">
        <f t="shared" si="7"/>
        <v/>
      </c>
    </row>
    <row r="38" spans="1:11" ht="15.6" thickTop="1" thickBot="1" x14ac:dyDescent="0.35">
      <c r="A38" t="str">
        <f t="shared" si="8"/>
        <v>MF037</v>
      </c>
      <c r="B38" s="4" t="str">
        <f>IFERROR(VLOOKUP($A38, DataInput!$D:$E, 2, FALSE), "")</f>
        <v>MF;FX_37;3;</v>
      </c>
      <c r="C38" s="3" t="str">
        <f t="shared" si="0"/>
        <v>FX_37</v>
      </c>
      <c r="D38" s="3">
        <f t="shared" si="9"/>
        <v>3</v>
      </c>
      <c r="E38" s="3" t="str">
        <f t="shared" si="1"/>
        <v/>
      </c>
      <c r="F38" s="3" t="str">
        <f t="shared" si="2"/>
        <v/>
      </c>
      <c r="G38" s="3" t="str">
        <f t="shared" si="3"/>
        <v/>
      </c>
      <c r="H38" s="3" t="str">
        <f t="shared" si="4"/>
        <v/>
      </c>
      <c r="I38" s="3" t="str">
        <f t="shared" si="5"/>
        <v/>
      </c>
      <c r="J38" s="3" t="str">
        <f t="shared" si="6"/>
        <v/>
      </c>
      <c r="K38" s="3" t="str">
        <f t="shared" si="7"/>
        <v/>
      </c>
    </row>
    <row r="39" spans="1:11" ht="15.6" thickTop="1" thickBot="1" x14ac:dyDescent="0.35">
      <c r="A39" t="str">
        <f t="shared" si="8"/>
        <v>MF038</v>
      </c>
      <c r="B39" s="4" t="str">
        <f>IFERROR(VLOOKUP($A39, DataInput!$D:$E, 2, FALSE), "")</f>
        <v>MF;FX_38;2;</v>
      </c>
      <c r="C39" s="3" t="str">
        <f t="shared" si="0"/>
        <v>FX_38</v>
      </c>
      <c r="D39" s="3">
        <f t="shared" si="9"/>
        <v>2</v>
      </c>
      <c r="E39" s="3" t="str">
        <f t="shared" si="1"/>
        <v/>
      </c>
      <c r="F39" s="3" t="str">
        <f t="shared" si="2"/>
        <v/>
      </c>
      <c r="G39" s="3" t="str">
        <f t="shared" si="3"/>
        <v/>
      </c>
      <c r="H39" s="3" t="str">
        <f t="shared" si="4"/>
        <v/>
      </c>
      <c r="I39" s="3" t="str">
        <f t="shared" si="5"/>
        <v/>
      </c>
      <c r="J39" s="3" t="str">
        <f t="shared" si="6"/>
        <v/>
      </c>
      <c r="K39" s="3" t="str">
        <f t="shared" si="7"/>
        <v/>
      </c>
    </row>
    <row r="40" spans="1:11" ht="15.6" thickTop="1" thickBot="1" x14ac:dyDescent="0.35">
      <c r="A40" t="str">
        <f t="shared" si="8"/>
        <v>MF039</v>
      </c>
      <c r="B40" s="4" t="str">
        <f>IFERROR(VLOOKUP($A40, DataInput!$D:$E, 2, FALSE), "")</f>
        <v>MF;FX_39;1;</v>
      </c>
      <c r="C40" s="3" t="str">
        <f t="shared" si="0"/>
        <v>FX_39</v>
      </c>
      <c r="D40" s="3">
        <f t="shared" si="9"/>
        <v>1</v>
      </c>
      <c r="E40" s="3" t="str">
        <f t="shared" si="1"/>
        <v/>
      </c>
      <c r="F40" s="3" t="str">
        <f t="shared" si="2"/>
        <v/>
      </c>
      <c r="G40" s="3" t="str">
        <f t="shared" si="3"/>
        <v/>
      </c>
      <c r="H40" s="3" t="str">
        <f t="shared" si="4"/>
        <v/>
      </c>
      <c r="I40" s="3" t="str">
        <f t="shared" si="5"/>
        <v/>
      </c>
      <c r="J40" s="3" t="str">
        <f t="shared" si="6"/>
        <v/>
      </c>
      <c r="K40" s="3" t="str">
        <f t="shared" si="7"/>
        <v/>
      </c>
    </row>
    <row r="41" spans="1:11" ht="15.6" thickTop="1" thickBot="1" x14ac:dyDescent="0.35">
      <c r="A41" t="str">
        <f t="shared" si="8"/>
        <v>MF040</v>
      </c>
      <c r="B41" s="4" t="str">
        <f>IFERROR(VLOOKUP($A41, DataInput!$D:$E, 2, FALSE), "")</f>
        <v>MF;FX_40;1;</v>
      </c>
      <c r="C41" s="3" t="str">
        <f t="shared" si="0"/>
        <v>FX_40</v>
      </c>
      <c r="D41" s="3">
        <f t="shared" si="9"/>
        <v>1</v>
      </c>
      <c r="E41" s="3" t="str">
        <f t="shared" si="1"/>
        <v/>
      </c>
      <c r="F41" s="3" t="str">
        <f t="shared" si="2"/>
        <v/>
      </c>
      <c r="G41" s="3" t="str">
        <f t="shared" si="3"/>
        <v/>
      </c>
      <c r="H41" s="3" t="str">
        <f t="shared" si="4"/>
        <v/>
      </c>
      <c r="I41" s="3" t="str">
        <f t="shared" si="5"/>
        <v/>
      </c>
      <c r="J41" s="3" t="str">
        <f t="shared" si="6"/>
        <v/>
      </c>
      <c r="K41" s="3" t="str">
        <f t="shared" si="7"/>
        <v/>
      </c>
    </row>
    <row r="42" spans="1:11" ht="15.6" thickTop="1" thickBot="1" x14ac:dyDescent="0.35">
      <c r="A42" t="str">
        <f t="shared" si="8"/>
        <v>MF041</v>
      </c>
      <c r="B42" s="4" t="str">
        <f>IFERROR(VLOOKUP($A42, DataInput!$D:$E, 2, FALSE), "")</f>
        <v>MF;FX_41;2;</v>
      </c>
      <c r="C42" s="3" t="str">
        <f t="shared" si="0"/>
        <v>FX_41</v>
      </c>
      <c r="D42" s="3">
        <f t="shared" si="9"/>
        <v>2</v>
      </c>
      <c r="E42" s="3" t="str">
        <f t="shared" si="1"/>
        <v/>
      </c>
      <c r="F42" s="3" t="str">
        <f t="shared" si="2"/>
        <v/>
      </c>
      <c r="G42" s="3" t="str">
        <f t="shared" si="3"/>
        <v/>
      </c>
      <c r="H42" s="3" t="str">
        <f t="shared" si="4"/>
        <v/>
      </c>
      <c r="I42" s="3" t="str">
        <f t="shared" si="5"/>
        <v/>
      </c>
      <c r="J42" s="3" t="str">
        <f t="shared" si="6"/>
        <v/>
      </c>
      <c r="K42" s="3" t="str">
        <f t="shared" si="7"/>
        <v/>
      </c>
    </row>
    <row r="43" spans="1:11" ht="15.6" thickTop="1" thickBot="1" x14ac:dyDescent="0.35">
      <c r="A43" t="str">
        <f t="shared" si="8"/>
        <v>MF042</v>
      </c>
      <c r="B43" s="4" t="str">
        <f>IFERROR(VLOOKUP($A43, DataInput!$D:$E, 2, FALSE), "")</f>
        <v>MF;FX_42;2;</v>
      </c>
      <c r="C43" s="3" t="str">
        <f t="shared" si="0"/>
        <v>FX_42</v>
      </c>
      <c r="D43" s="3">
        <f t="shared" si="9"/>
        <v>2</v>
      </c>
      <c r="E43" s="3" t="str">
        <f t="shared" si="1"/>
        <v/>
      </c>
      <c r="F43" s="3" t="str">
        <f t="shared" si="2"/>
        <v/>
      </c>
      <c r="G43" s="3" t="str">
        <f t="shared" si="3"/>
        <v/>
      </c>
      <c r="H43" s="3" t="str">
        <f t="shared" si="4"/>
        <v/>
      </c>
      <c r="I43" s="3" t="str">
        <f t="shared" si="5"/>
        <v/>
      </c>
      <c r="J43" s="3" t="str">
        <f t="shared" si="6"/>
        <v/>
      </c>
      <c r="K43" s="3" t="str">
        <f t="shared" si="7"/>
        <v/>
      </c>
    </row>
    <row r="44" spans="1:11" ht="15.6" thickTop="1" thickBot="1" x14ac:dyDescent="0.35">
      <c r="A44" t="str">
        <f t="shared" si="8"/>
        <v>MF043</v>
      </c>
      <c r="B44" s="4" t="str">
        <f>IFERROR(VLOOKUP($A44, DataInput!$D:$E, 2, FALSE), "")</f>
        <v>MF;FX_43;2;</v>
      </c>
      <c r="C44" s="3" t="str">
        <f t="shared" si="0"/>
        <v>FX_43</v>
      </c>
      <c r="D44" s="3">
        <f t="shared" si="9"/>
        <v>2</v>
      </c>
      <c r="E44" s="3" t="str">
        <f t="shared" si="1"/>
        <v/>
      </c>
      <c r="F44" s="3" t="str">
        <f t="shared" si="2"/>
        <v/>
      </c>
      <c r="G44" s="3" t="str">
        <f t="shared" si="3"/>
        <v/>
      </c>
      <c r="H44" s="3" t="str">
        <f t="shared" si="4"/>
        <v/>
      </c>
      <c r="I44" s="3" t="str">
        <f t="shared" si="5"/>
        <v/>
      </c>
      <c r="J44" s="3" t="str">
        <f t="shared" si="6"/>
        <v/>
      </c>
      <c r="K44" s="3" t="str">
        <f t="shared" si="7"/>
        <v/>
      </c>
    </row>
    <row r="45" spans="1:11" ht="15.6" thickTop="1" thickBot="1" x14ac:dyDescent="0.35">
      <c r="A45" t="str">
        <f t="shared" si="8"/>
        <v>MF044</v>
      </c>
      <c r="B45" s="4" t="str">
        <f>IFERROR(VLOOKUP($A45, DataInput!$D:$E, 2, FALSE), "")</f>
        <v>MF;FX_44;2;</v>
      </c>
      <c r="C45" s="3" t="str">
        <f t="shared" si="0"/>
        <v>FX_44</v>
      </c>
      <c r="D45" s="3">
        <f t="shared" si="9"/>
        <v>2</v>
      </c>
      <c r="E45" s="3" t="str">
        <f t="shared" si="1"/>
        <v/>
      </c>
      <c r="F45" s="3" t="str">
        <f t="shared" si="2"/>
        <v/>
      </c>
      <c r="G45" s="3" t="str">
        <f t="shared" si="3"/>
        <v/>
      </c>
      <c r="H45" s="3" t="str">
        <f t="shared" si="4"/>
        <v/>
      </c>
      <c r="I45" s="3" t="str">
        <f t="shared" si="5"/>
        <v/>
      </c>
      <c r="J45" s="3" t="str">
        <f t="shared" si="6"/>
        <v/>
      </c>
      <c r="K45" s="3" t="str">
        <f t="shared" si="7"/>
        <v/>
      </c>
    </row>
    <row r="46" spans="1:11" ht="15.6" thickTop="1" thickBot="1" x14ac:dyDescent="0.35">
      <c r="A46" t="str">
        <f t="shared" si="8"/>
        <v>MF045</v>
      </c>
      <c r="B46" s="4" t="str">
        <f>IFERROR(VLOOKUP($A46, DataInput!$D:$E, 2, FALSE), "")</f>
        <v>MF;FX_45;3;</v>
      </c>
      <c r="C46" s="3" t="str">
        <f t="shared" si="0"/>
        <v>FX_45</v>
      </c>
      <c r="D46" s="3">
        <f t="shared" si="9"/>
        <v>3</v>
      </c>
      <c r="E46" s="3" t="str">
        <f t="shared" si="1"/>
        <v/>
      </c>
      <c r="F46" s="3" t="str">
        <f t="shared" si="2"/>
        <v/>
      </c>
      <c r="G46" s="3" t="str">
        <f t="shared" si="3"/>
        <v/>
      </c>
      <c r="H46" s="3" t="str">
        <f t="shared" si="4"/>
        <v/>
      </c>
      <c r="I46" s="3" t="str">
        <f t="shared" si="5"/>
        <v/>
      </c>
      <c r="J46" s="3" t="str">
        <f t="shared" si="6"/>
        <v/>
      </c>
      <c r="K46" s="3" t="str">
        <f t="shared" si="7"/>
        <v/>
      </c>
    </row>
    <row r="47" spans="1:11" ht="15.6" thickTop="1" thickBot="1" x14ac:dyDescent="0.35">
      <c r="A47" t="str">
        <f t="shared" si="8"/>
        <v>MF046</v>
      </c>
      <c r="B47" s="4" t="str">
        <f>IFERROR(VLOOKUP($A47, DataInput!$D:$E, 2, FALSE), "")</f>
        <v>MF;FX_46;2;</v>
      </c>
      <c r="C47" s="3" t="str">
        <f t="shared" si="0"/>
        <v>FX_46</v>
      </c>
      <c r="D47" s="3">
        <f t="shared" si="9"/>
        <v>2</v>
      </c>
      <c r="E47" s="3" t="str">
        <f t="shared" si="1"/>
        <v/>
      </c>
      <c r="F47" s="3" t="str">
        <f t="shared" si="2"/>
        <v/>
      </c>
      <c r="G47" s="3" t="str">
        <f t="shared" si="3"/>
        <v/>
      </c>
      <c r="H47" s="3" t="str">
        <f t="shared" si="4"/>
        <v/>
      </c>
      <c r="I47" s="3" t="str">
        <f t="shared" si="5"/>
        <v/>
      </c>
      <c r="J47" s="3" t="str">
        <f t="shared" si="6"/>
        <v/>
      </c>
      <c r="K47" s="3" t="str">
        <f t="shared" si="7"/>
        <v/>
      </c>
    </row>
    <row r="48" spans="1:11" ht="15.6" thickTop="1" thickBot="1" x14ac:dyDescent="0.35">
      <c r="A48" t="str">
        <f t="shared" si="8"/>
        <v>MF047</v>
      </c>
      <c r="B48" s="4" t="str">
        <f>IFERROR(VLOOKUP($A48, DataInput!$D:$E, 2, FALSE), "")</f>
        <v>MF;FX_47;2;</v>
      </c>
      <c r="C48" s="3" t="str">
        <f t="shared" si="0"/>
        <v>FX_47</v>
      </c>
      <c r="D48" s="3">
        <f t="shared" si="9"/>
        <v>2</v>
      </c>
      <c r="E48" s="3" t="str">
        <f t="shared" si="1"/>
        <v/>
      </c>
      <c r="F48" s="3" t="str">
        <f t="shared" si="2"/>
        <v/>
      </c>
      <c r="G48" s="3" t="str">
        <f t="shared" si="3"/>
        <v/>
      </c>
      <c r="H48" s="3" t="str">
        <f t="shared" si="4"/>
        <v/>
      </c>
      <c r="I48" s="3" t="str">
        <f t="shared" si="5"/>
        <v/>
      </c>
      <c r="J48" s="3" t="str">
        <f t="shared" si="6"/>
        <v/>
      </c>
      <c r="K48" s="3" t="str">
        <f t="shared" si="7"/>
        <v/>
      </c>
    </row>
    <row r="49" spans="1:11" ht="15.6" thickTop="1" thickBot="1" x14ac:dyDescent="0.35">
      <c r="A49" t="str">
        <f t="shared" si="8"/>
        <v>MF048</v>
      </c>
      <c r="B49" s="4" t="str">
        <f>IFERROR(VLOOKUP($A49, DataInput!$D:$E, 2, FALSE), "")</f>
        <v>MF;FX_48;3;</v>
      </c>
      <c r="C49" s="3" t="str">
        <f t="shared" si="0"/>
        <v>FX_48</v>
      </c>
      <c r="D49" s="3">
        <f t="shared" si="9"/>
        <v>3</v>
      </c>
      <c r="E49" s="3" t="str">
        <f t="shared" si="1"/>
        <v/>
      </c>
      <c r="F49" s="3" t="str">
        <f t="shared" si="2"/>
        <v/>
      </c>
      <c r="G49" s="3" t="str">
        <f t="shared" si="3"/>
        <v/>
      </c>
      <c r="H49" s="3" t="str">
        <f t="shared" si="4"/>
        <v/>
      </c>
      <c r="I49" s="3" t="str">
        <f t="shared" si="5"/>
        <v/>
      </c>
      <c r="J49" s="3" t="str">
        <f t="shared" si="6"/>
        <v/>
      </c>
      <c r="K49" s="3" t="str">
        <f t="shared" si="7"/>
        <v/>
      </c>
    </row>
    <row r="50" spans="1:11" ht="15.6" thickTop="1" thickBot="1" x14ac:dyDescent="0.35">
      <c r="A50" t="str">
        <f t="shared" si="8"/>
        <v>MF049</v>
      </c>
      <c r="B50" s="4" t="str">
        <f>IFERROR(VLOOKUP($A50, DataInput!$D:$E, 2, FALSE), "")</f>
        <v>MF;FX_49;3;</v>
      </c>
      <c r="C50" s="3" t="str">
        <f t="shared" si="0"/>
        <v>FX_49</v>
      </c>
      <c r="D50" s="3">
        <f t="shared" si="9"/>
        <v>3</v>
      </c>
      <c r="E50" s="3" t="str">
        <f t="shared" si="1"/>
        <v/>
      </c>
      <c r="F50" s="3" t="str">
        <f t="shared" si="2"/>
        <v/>
      </c>
      <c r="G50" s="3" t="str">
        <f t="shared" si="3"/>
        <v/>
      </c>
      <c r="H50" s="3" t="str">
        <f t="shared" si="4"/>
        <v/>
      </c>
      <c r="I50" s="3" t="str">
        <f t="shared" si="5"/>
        <v/>
      </c>
      <c r="J50" s="3" t="str">
        <f t="shared" si="6"/>
        <v/>
      </c>
      <c r="K50" s="3" t="str">
        <f t="shared" si="7"/>
        <v/>
      </c>
    </row>
    <row r="51" spans="1:11" ht="15.6" thickTop="1" thickBot="1" x14ac:dyDescent="0.35">
      <c r="A51" t="str">
        <f t="shared" si="8"/>
        <v>MF050</v>
      </c>
      <c r="B51" s="4" t="str">
        <f>IFERROR(VLOOKUP($A51, DataInput!$D:$E, 2, FALSE), "")</f>
        <v>MF;FX_50;2;</v>
      </c>
      <c r="C51" s="3" t="str">
        <f t="shared" si="0"/>
        <v>FX_50</v>
      </c>
      <c r="D51" s="3">
        <f t="shared" si="9"/>
        <v>2</v>
      </c>
      <c r="E51" s="3" t="str">
        <f t="shared" si="1"/>
        <v/>
      </c>
      <c r="F51" s="3" t="str">
        <f t="shared" si="2"/>
        <v/>
      </c>
      <c r="G51" s="3" t="str">
        <f t="shared" si="3"/>
        <v/>
      </c>
      <c r="H51" s="3" t="str">
        <f t="shared" si="4"/>
        <v/>
      </c>
      <c r="I51" s="3" t="str">
        <f t="shared" si="5"/>
        <v/>
      </c>
      <c r="J51" s="3" t="str">
        <f t="shared" si="6"/>
        <v/>
      </c>
      <c r="K51" s="3" t="str">
        <f t="shared" si="7"/>
        <v/>
      </c>
    </row>
    <row r="52" spans="1:11" ht="15" thickTop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Instructions</vt:lpstr>
      <vt:lpstr>DataInput</vt:lpstr>
      <vt:lpstr>Export_PDF_Self</vt:lpstr>
      <vt:lpstr>Export_PDF_Therapist</vt:lpstr>
      <vt:lpstr>Export_JSON_LLM</vt:lpstr>
      <vt:lpstr>Active</vt:lpstr>
      <vt:lpstr>CloseTie</vt:lpstr>
      <vt:lpstr>GoodAcq</vt:lpstr>
      <vt:lpstr>Lang</vt:lpstr>
      <vt:lpstr>Lift</vt:lpstr>
      <vt:lpstr>Export_PDF_Self!Print_Area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Langkamp</dc:creator>
  <cp:lastModifiedBy>Christian Langkamp</cp:lastModifiedBy>
  <cp:lastPrinted>2025-09-29T09:24:26Z</cp:lastPrinted>
  <dcterms:created xsi:type="dcterms:W3CDTF">2015-06-05T18:19:34Z</dcterms:created>
  <dcterms:modified xsi:type="dcterms:W3CDTF">2025-09-29T09:41:36Z</dcterms:modified>
</cp:coreProperties>
</file>